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'[1]Титульный'!$F$15</definedName>
    <definedName name="org">'[1]Титульный'!$F$13</definedName>
    <definedName name="_xlnm.Print_Titles" localSheetId="0">'Лист1'!$8:$8</definedName>
    <definedName name="_xlnm.Print_Area" localSheetId="0">'Лист1'!$A$1:$E$189</definedName>
  </definedNames>
  <calcPr fullCalcOnLoad="1"/>
</workbook>
</file>

<file path=xl/sharedStrings.xml><?xml version="1.0" encoding="utf-8"?>
<sst xmlns="http://schemas.openxmlformats.org/spreadsheetml/2006/main" count="536" uniqueCount="346">
  <si>
    <t>Является ли организация плательщиком НДС</t>
  </si>
  <si>
    <t>Собственные нужды источника тепла</t>
  </si>
  <si>
    <t>Отпуск с коллекторов - всего, в т.ч.:</t>
  </si>
  <si>
    <t>бюджетным организациям</t>
  </si>
  <si>
    <t>прочим потребителям</t>
  </si>
  <si>
    <t>организациям-перепродавцам</t>
  </si>
  <si>
    <t>в собственную тепловую сеть</t>
  </si>
  <si>
    <t>Покупная энергия:</t>
  </si>
  <si>
    <t>с коллекторов блок-станций</t>
  </si>
  <si>
    <t>из тепловой сети</t>
  </si>
  <si>
    <t>Отпуск в сеть</t>
  </si>
  <si>
    <t>Потери в сетях</t>
  </si>
  <si>
    <t>Полезный отпуск - всего, в т.ч.:</t>
  </si>
  <si>
    <t>полезный отпуск организациям-перепродавцам</t>
  </si>
  <si>
    <t>полезный отпуск по группам потребителей - всего, в т.ч.:</t>
  </si>
  <si>
    <t>Топливо на технологические цели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</si>
  <si>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</si>
  <si>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</si>
  <si>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</si>
  <si>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</si>
  <si>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</si>
  <si>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</si>
  <si>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</si>
  <si>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</si>
  <si>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</si>
  <si>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энергия НН (0,4 кВ и ниже)</t>
  </si>
  <si>
    <t>заявленная мощность по НН (0,4 кВ и ниже)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</si>
  <si>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</si>
  <si>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</si>
  <si>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</si>
  <si>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</si>
  <si>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</si>
  <si>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</si>
  <si>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>Прочие виды топлива</t>
  </si>
  <si>
    <t>Вода на технологические цели</t>
  </si>
  <si>
    <t>Затраты на покупную тепловую энергию, в том числе: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</si>
  <si>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</si>
  <si>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</si>
  <si>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</si>
  <si>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</si>
  <si>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</si>
  <si>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</si>
  <si>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числе:</t>
  </si>
  <si>
    <t>амортизация, включая амортизацию производственного оборудования</t>
  </si>
  <si>
    <t>отчисления в ремонтный фонд</t>
  </si>
  <si>
    <t>другие  расходы по содержанию и эксплуатации оборудования, в том числе:</t>
  </si>
  <si>
    <t>заработная плата ремонтного персонала</t>
  </si>
  <si>
    <t>материалы, в том числе</t>
  </si>
  <si>
    <t>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</si>
  <si>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</si>
  <si>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</si>
  <si>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</si>
  <si>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</si>
  <si>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</si>
  <si>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</si>
  <si>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</si>
  <si>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</si>
  <si>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</si>
  <si>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</si>
  <si>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непроизводственные    расходы   (налоги  и  другие обязательные платежи и сборы) всего, в том числе:</t>
  </si>
  <si>
    <t>налог на землю</t>
  </si>
  <si>
    <t>аренда</t>
  </si>
  <si>
    <t>Затраты на покупную электрическую энергию, по уровням напряжения:</t>
  </si>
  <si>
    <t>Итого расходы</t>
  </si>
  <si>
    <t>Объем дотаций из всех уровней бюджета</t>
  </si>
  <si>
    <t>от населения</t>
  </si>
  <si>
    <t>от бюджетных организаций</t>
  </si>
  <si>
    <t>от прочих потребителей</t>
  </si>
  <si>
    <t>Убыток</t>
  </si>
  <si>
    <t>Валовая прибыль</t>
  </si>
  <si>
    <t>Прибыль на развитие производства, в том числе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</si>
  <si>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</si>
  <si>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</si>
  <si>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</si>
  <si>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</si>
  <si>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 прибыль</t>
  </si>
  <si>
    <t>на имущество</t>
  </si>
  <si>
    <t>Наименование показателей</t>
  </si>
  <si>
    <t>Выработка тепловой энергии</t>
  </si>
  <si>
    <t>Ед. изм.</t>
  </si>
  <si>
    <t xml:space="preserve">I. Натуральные показатели </t>
  </si>
  <si>
    <t>Гкал</t>
  </si>
  <si>
    <t>№ п/п</t>
  </si>
  <si>
    <t>I</t>
  </si>
  <si>
    <t>Количество котельных</t>
  </si>
  <si>
    <t>км</t>
  </si>
  <si>
    <t>Протяженность тепловых сетей в однотрубном исчислении</t>
  </si>
  <si>
    <t>Гкал/ч</t>
  </si>
  <si>
    <t>Установленная тепловая мощность</t>
  </si>
  <si>
    <t>Присоединенная тепловая нагрузка</t>
  </si>
  <si>
    <t>ед.</t>
  </si>
  <si>
    <t>Полная себестоимость отпущенной тепловой энергии (тыс. руб.)</t>
  </si>
  <si>
    <t xml:space="preserve">II. </t>
  </si>
  <si>
    <t>1.1.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</si>
  <si>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</si>
  <si>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</si>
  <si>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</si>
  <si>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</si>
  <si>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</si>
  <si>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</si>
  <si>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</si>
  <si>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</si>
  <si>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</si>
  <si>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</si>
  <si>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</si>
  <si>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1.5.</t>
  </si>
  <si>
    <t>1.6.</t>
  </si>
  <si>
    <t>1.7.</t>
  </si>
  <si>
    <t>1.7.1.</t>
  </si>
  <si>
    <t>1.7.2.</t>
  </si>
  <si>
    <t>1.7.3.</t>
  </si>
  <si>
    <t>1.7.4.</t>
  </si>
  <si>
    <t>1.7.5.</t>
  </si>
  <si>
    <t>1.7.6.</t>
  </si>
  <si>
    <t>1.8.</t>
  </si>
  <si>
    <t>1.9.</t>
  </si>
  <si>
    <t>1.10.</t>
  </si>
  <si>
    <t>1.11.</t>
  </si>
  <si>
    <t>1.12.</t>
  </si>
  <si>
    <t>2.1.</t>
  </si>
  <si>
    <t>тыс. руб.</t>
  </si>
  <si>
    <t xml:space="preserve">Расход условного топлива </t>
  </si>
  <si>
    <t>т.у.т.</t>
  </si>
  <si>
    <t>2.1.1.</t>
  </si>
  <si>
    <t>2.1.1.1.</t>
  </si>
  <si>
    <t>2.1.1.2.</t>
  </si>
  <si>
    <t>2.1.1.3</t>
  </si>
  <si>
    <t>2.1.2.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</si>
  <si>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</si>
  <si>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</si>
  <si>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</si>
  <si>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</si>
  <si>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</si>
  <si>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</si>
  <si>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</si>
  <si>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</si>
  <si>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2.1.3.</t>
  </si>
  <si>
    <t>2.1.3.1.</t>
  </si>
  <si>
    <t>2.1.3.2.</t>
  </si>
  <si>
    <t>2.1.3.3.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</si>
  <si>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</si>
  <si>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</si>
  <si>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</si>
  <si>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</si>
  <si>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</si>
  <si>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</si>
  <si>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</si>
  <si>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</si>
  <si>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2.1.6.</t>
  </si>
  <si>
    <t>2.1.6.1.</t>
  </si>
  <si>
    <t>2.1.6.2.</t>
  </si>
  <si>
    <t>2.1.6.3.</t>
  </si>
  <si>
    <t>2.1.7.</t>
  </si>
  <si>
    <t>2.1.7.1.</t>
  </si>
  <si>
    <t>2.1.7.2.</t>
  </si>
  <si>
    <t>2.1.7.3.</t>
  </si>
  <si>
    <t>2.1.8.</t>
  </si>
  <si>
    <t>1.13.</t>
  </si>
  <si>
    <t>2.2.</t>
  </si>
  <si>
    <t>2.2.1.</t>
  </si>
  <si>
    <t>2.3.</t>
  </si>
  <si>
    <t>2.3.1.</t>
  </si>
  <si>
    <t>2.3.2.</t>
  </si>
  <si>
    <t>2.3.4.</t>
  </si>
  <si>
    <t>2.4.</t>
  </si>
  <si>
    <t>2.5.</t>
  </si>
  <si>
    <t>Численность производственных рабочих</t>
  </si>
  <si>
    <t>2.4.1.</t>
  </si>
  <si>
    <t>2.6.</t>
  </si>
  <si>
    <t>2.6.1.</t>
  </si>
  <si>
    <t>2.6.2.</t>
  </si>
  <si>
    <t>2.6.3.</t>
  </si>
  <si>
    <t>2.6.3.1.</t>
  </si>
  <si>
    <t>2.6.3.2.</t>
  </si>
  <si>
    <t>2.6.4.</t>
  </si>
  <si>
    <t>2.6.4.1.</t>
  </si>
  <si>
    <t>2.7.</t>
  </si>
  <si>
    <t>2.8.</t>
  </si>
  <si>
    <t>2.8.1.</t>
  </si>
  <si>
    <t>2.8.2.</t>
  </si>
  <si>
    <t>2.9.</t>
  </si>
  <si>
    <t>2.9.1.</t>
  </si>
  <si>
    <t>2.9.1.1.</t>
  </si>
  <si>
    <t>2.9.2.</t>
  </si>
  <si>
    <t>2.9.3.</t>
  </si>
  <si>
    <t>2.9.4.</t>
  </si>
  <si>
    <t>2.9.5.</t>
  </si>
  <si>
    <t>2.9.6.</t>
  </si>
  <si>
    <t>2.9.7.</t>
  </si>
  <si>
    <t>2.9.7.1.</t>
  </si>
  <si>
    <t>2.9.8.</t>
  </si>
  <si>
    <t>2.9.8.1.</t>
  </si>
  <si>
    <t>2.10.</t>
  </si>
  <si>
    <t>2.10.1.</t>
  </si>
  <si>
    <t>2.10.1.1.</t>
  </si>
  <si>
    <t>2.10.1.2.</t>
  </si>
  <si>
    <t>2.10.2.</t>
  </si>
  <si>
    <t>2.10.2.1.</t>
  </si>
  <si>
    <t>2.10.2.2.</t>
  </si>
  <si>
    <t>2.10.3.</t>
  </si>
  <si>
    <t>2.10.3.1.</t>
  </si>
  <si>
    <t>2.10.3.2.</t>
  </si>
  <si>
    <t>2.10.4.</t>
  </si>
  <si>
    <t>2.10.4.1.</t>
  </si>
  <si>
    <t>2.10.4.2.</t>
  </si>
  <si>
    <t>2.10.5.</t>
  </si>
  <si>
    <t>2.10.5.1.</t>
  </si>
  <si>
    <t>2.10.5.2.</t>
  </si>
  <si>
    <t>2.10.6.</t>
  </si>
  <si>
    <t>2.10.6.1.</t>
  </si>
  <si>
    <t>2.10.6.2.</t>
  </si>
  <si>
    <t>2.10.7.</t>
  </si>
  <si>
    <t>2.10.7.1.</t>
  </si>
  <si>
    <t>2.10.7.2.</t>
  </si>
  <si>
    <t>2.10.8.</t>
  </si>
  <si>
    <t>2.10.8.1.</t>
  </si>
  <si>
    <t>2.10.8.2.</t>
  </si>
  <si>
    <t>2.11.</t>
  </si>
  <si>
    <t>Цена топлива, в том числе</t>
  </si>
  <si>
    <t xml:space="preserve">тариф транспортировки топлива </t>
  </si>
  <si>
    <t>руб./т.</t>
  </si>
  <si>
    <t>т.</t>
  </si>
  <si>
    <t>Объем топлива</t>
  </si>
  <si>
    <t>руб./тыс.м3</t>
  </si>
  <si>
    <t>тыс.м 3</t>
  </si>
  <si>
    <t xml:space="preserve">Объем топлива </t>
  </si>
  <si>
    <t>м3</t>
  </si>
  <si>
    <t>объем воды на технологические нужды</t>
  </si>
  <si>
    <t>чел.</t>
  </si>
  <si>
    <t xml:space="preserve">тариф на энергию </t>
  </si>
  <si>
    <t xml:space="preserve">объем энергии </t>
  </si>
  <si>
    <t>тыс.кВт.ч</t>
  </si>
  <si>
    <t xml:space="preserve">тариф на заявленную мощность </t>
  </si>
  <si>
    <t>годовой объем мощности</t>
  </si>
  <si>
    <t xml:space="preserve"> (МВт)</t>
  </si>
  <si>
    <t>руб.кВт.мес</t>
  </si>
  <si>
    <t>Среднеотпускной тариф</t>
  </si>
  <si>
    <t>руб./Гкал</t>
  </si>
  <si>
    <t>численность ремонтного  персонала, распределяемого на регулируемый вид деятельности</t>
  </si>
  <si>
    <t>численность цехового персонала, распределяемого на регулируемый вид деятельности</t>
  </si>
  <si>
    <t>среднемесячная оплата труда цехового персонала</t>
  </si>
  <si>
    <t>среднемесячная оплата труда  ремонтного персонала</t>
  </si>
  <si>
    <t>численность АУП, распределяемого на регулируемый вид деятельности</t>
  </si>
  <si>
    <t>Товарная продукция , тыс.руб., в т.ч.: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</si>
  <si>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</si>
  <si>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</si>
  <si>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руб./кВт. ч</t>
  </si>
  <si>
    <t>Налоги, сборы, платежи - всего, в том числе</t>
  </si>
  <si>
    <t>Количество аварий и повреждений на сетях</t>
  </si>
  <si>
    <t>мин.</t>
  </si>
  <si>
    <t>%</t>
  </si>
  <si>
    <t>Износ сетей</t>
  </si>
  <si>
    <t>Износ оборудования</t>
  </si>
  <si>
    <t>1.14.</t>
  </si>
  <si>
    <t>1.15.</t>
  </si>
  <si>
    <t>1.16.</t>
  </si>
  <si>
    <t>1.17.</t>
  </si>
  <si>
    <t>1.18.</t>
  </si>
  <si>
    <t>1.19.</t>
  </si>
  <si>
    <t>4.1.</t>
  </si>
  <si>
    <t>4.2.</t>
  </si>
  <si>
    <t>4.3.</t>
  </si>
  <si>
    <t>7.1.</t>
  </si>
  <si>
    <t>7.1.1.</t>
  </si>
  <si>
    <t>7.2.</t>
  </si>
  <si>
    <t>7.3.</t>
  </si>
  <si>
    <t>7.4.</t>
  </si>
  <si>
    <t>7.5.</t>
  </si>
  <si>
    <t>7.5.1.</t>
  </si>
  <si>
    <t>7.5.2.</t>
  </si>
  <si>
    <t>Сбор платежей всего, в том числе</t>
  </si>
  <si>
    <t>бюджетные потребители</t>
  </si>
  <si>
    <t>прочие потребители</t>
  </si>
  <si>
    <t>Задолженность абонентов</t>
  </si>
  <si>
    <t>8.1.</t>
  </si>
  <si>
    <t>8.2.</t>
  </si>
  <si>
    <t>8.3.</t>
  </si>
  <si>
    <t>9.1.</t>
  </si>
  <si>
    <t>9.2.</t>
  </si>
  <si>
    <t>9.3.</t>
  </si>
  <si>
    <t>Количество котлов (энергоустановок)</t>
  </si>
  <si>
    <t>Количество аварий и повреждений на сооружениях</t>
  </si>
  <si>
    <t>Перебои теплоснабжения</t>
  </si>
  <si>
    <t>Доля аварий на сетях теплоснабжения с превышением установленного времени ликвидации аварий по отношению к общему числу аварий</t>
  </si>
  <si>
    <t>1.20.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</si>
  <si>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</si>
  <si>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</si>
  <si>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</si>
  <si>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</si>
  <si>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</t>
  </si>
  <si>
    <t>(должность)</t>
  </si>
  <si>
    <t xml:space="preserve"> (подпись)</t>
  </si>
  <si>
    <t>"______" _________________ 20___ год</t>
  </si>
  <si>
    <t xml:space="preserve">             (дата составления документа)</t>
  </si>
  <si>
    <t>(номер контактного телефона)</t>
  </si>
  <si>
    <t>Руководитель организации                                       _______________________</t>
  </si>
  <si>
    <t>Отчетный период</t>
  </si>
  <si>
    <t>Аналогичный период прошлого года</t>
  </si>
  <si>
    <t>Информация об основных показателях финансово-хозяйственной деятельности по производству и передаче тепловой энергии</t>
  </si>
  <si>
    <t>Сроки предоставления: ежеквартальная - до 30 апреля, 30 июля и 30 октября. Годовая - до 1 апреля.</t>
  </si>
  <si>
    <t>руб.</t>
  </si>
  <si>
    <t>среднемесячная оплата труда производственных рабочих</t>
  </si>
  <si>
    <t>2.4.2.</t>
  </si>
  <si>
    <t>среднемесячная оплата труда АУП</t>
  </si>
  <si>
    <t xml:space="preserve"> Примечание:</t>
  </si>
  <si>
    <t>* Если для организации установлено несколько тарифов, форма заполняется по каждому тарифу отдельно.</t>
  </si>
  <si>
    <t>Форма  № 8</t>
  </si>
  <si>
    <t>Протяженность сетей, нуждающихся в замене</t>
  </si>
  <si>
    <t>2.8.1.1.</t>
  </si>
  <si>
    <t>2.8.1.2.</t>
  </si>
  <si>
    <t>2.6.3.1.1.</t>
  </si>
  <si>
    <t>2.6.3.1.2.</t>
  </si>
  <si>
    <t>2.9.1.2.</t>
  </si>
  <si>
    <t>да</t>
  </si>
  <si>
    <t>нет</t>
  </si>
  <si>
    <t>2.3.3.</t>
  </si>
  <si>
    <t>2.8.3.</t>
  </si>
  <si>
    <t>2.9.9.</t>
  </si>
  <si>
    <t>амортизация зданий, сооружений, инвентаря цехового назначения</t>
  </si>
  <si>
    <t>другие   затраты,   относимые   на   себестоимость продукции, в том числе:</t>
  </si>
  <si>
    <t>амортизация зданий, сооружений, инвентаря общехозяйственного назначения</t>
  </si>
  <si>
    <t>2.11.1.</t>
  </si>
  <si>
    <t>расходы организаций, связанные с производством, передачей и сбытом тепловой энергии (для конечных групп потребителей)</t>
  </si>
  <si>
    <t>4.4.</t>
  </si>
  <si>
    <t>от организаций-перепродавцов</t>
  </si>
  <si>
    <t>8.4.</t>
  </si>
  <si>
    <t>организации-перепродавцы</t>
  </si>
  <si>
    <t>9.4.</t>
  </si>
  <si>
    <t>4.5.</t>
  </si>
  <si>
    <t>компенсация разницы между экономически обоснованным тарифом и установленным органом местного самоуправления  ограничением тарифа на тепловую энергию</t>
  </si>
  <si>
    <t>ОАО "1253 ЦРБРЛВ"</t>
  </si>
  <si>
    <t>Почтовый адрес:443028 г.Самара-28, квартал 11</t>
  </si>
  <si>
    <t>на технологические нужды предприятия, всего, в том числе</t>
  </si>
  <si>
    <t>1.3.1.1.</t>
  </si>
  <si>
    <t>в том числе на услуги по централизованному горячему водоснабжению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</si>
  <si>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производящим или приобретающим коммунальные ресурсы)</t>
  </si>
  <si>
    <t>полезный отпуск на нужды предприятия всего, в том числе</t>
  </si>
  <si>
    <t>1.7.1.1.</t>
  </si>
  <si>
    <t>руб</t>
  </si>
  <si>
    <t>Население, исполнители коммунальных услуг (управляющие организации, ТСЖ, ЖСК, жилищные или иные специализированные потребительские кооперативы, при непосредственном управлении многоквартирным домом собственниками помещений - ине организации, производящие или приобретающие коммунальные ресурсы)</t>
  </si>
  <si>
    <t>Саранча С.В.</t>
  </si>
  <si>
    <t>ст.экономист ППО</t>
  </si>
  <si>
    <t>Деваева Л.И.</t>
  </si>
  <si>
    <t>952-02-21</t>
  </si>
  <si>
    <t>январь-декабрь 2012г.</t>
  </si>
  <si>
    <t xml:space="preserve">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</si>
</sst>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  <numFmt numFmtId="179" formatCode="0.0000000"/>
    <numFmt numFmtId="180" formatCode="0.000000"/>
    <numFmt numFmtId="181" formatCode="0.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5E3E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9" fillId="25" borderId="0" applyNumberFormat="0" applyBorder="0" applyAlignment="0" applyProtection="0"/>
    <xf numFmtId="0" fontId="42" fillId="26" borderId="0" applyNumberFormat="0" applyBorder="0" applyAlignment="0" applyProtection="0"/>
    <xf numFmtId="0" fontId="19" fillId="17" borderId="0" applyNumberFormat="0" applyBorder="0" applyAlignment="0" applyProtection="0"/>
    <xf numFmtId="0" fontId="42" fillId="27" borderId="0" applyNumberFormat="0" applyBorder="0" applyAlignment="0" applyProtection="0"/>
    <xf numFmtId="0" fontId="19" fillId="19" borderId="0" applyNumberFormat="0" applyBorder="0" applyAlignment="0" applyProtection="0"/>
    <xf numFmtId="0" fontId="42" fillId="28" borderId="0" applyNumberFormat="0" applyBorder="0" applyAlignment="0" applyProtection="0"/>
    <xf numFmtId="0" fontId="19" fillId="29" borderId="0" applyNumberFormat="0" applyBorder="0" applyAlignment="0" applyProtection="0"/>
    <xf numFmtId="0" fontId="42" fillId="30" borderId="0" applyNumberFormat="0" applyBorder="0" applyAlignment="0" applyProtection="0"/>
    <xf numFmtId="0" fontId="1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33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42" fillId="34" borderId="0" applyNumberFormat="0" applyBorder="0" applyAlignment="0" applyProtection="0"/>
    <xf numFmtId="0" fontId="19" fillId="35" borderId="0" applyNumberFormat="0" applyBorder="0" applyAlignment="0" applyProtection="0"/>
    <xf numFmtId="0" fontId="42" fillId="36" borderId="0" applyNumberFormat="0" applyBorder="0" applyAlignment="0" applyProtection="0"/>
    <xf numFmtId="0" fontId="19" fillId="37" borderId="0" applyNumberFormat="0" applyBorder="0" applyAlignment="0" applyProtection="0"/>
    <xf numFmtId="0" fontId="42" fillId="38" borderId="0" applyNumberFormat="0" applyBorder="0" applyAlignment="0" applyProtection="0"/>
    <xf numFmtId="0" fontId="19" fillId="39" borderId="0" applyNumberFormat="0" applyBorder="0" applyAlignment="0" applyProtection="0"/>
    <xf numFmtId="0" fontId="42" fillId="40" borderId="0" applyNumberFormat="0" applyBorder="0" applyAlignment="0" applyProtection="0"/>
    <xf numFmtId="0" fontId="19" fillId="29" borderId="0" applyNumberFormat="0" applyBorder="0" applyAlignment="0" applyProtection="0"/>
    <xf numFmtId="0" fontId="42" fillId="41" borderId="0" applyNumberFormat="0" applyBorder="0" applyAlignment="0" applyProtection="0"/>
    <xf numFmtId="0" fontId="19" fillId="31" borderId="0" applyNumberFormat="0" applyBorder="0" applyAlignment="0" applyProtection="0"/>
    <xf numFmtId="0" fontId="42" fillId="42" borderId="0" applyNumberFormat="0" applyBorder="0" applyAlignment="0" applyProtection="0"/>
    <xf numFmtId="0" fontId="19" fillId="43" borderId="0" applyNumberFormat="0" applyBorder="0" applyAlignment="0" applyProtection="0"/>
    <xf numFmtId="167" fontId="4" fillId="0" borderId="1">
      <alignment/>
      <protection locked="0"/>
    </xf>
    <xf numFmtId="0" fontId="43" fillId="44" borderId="2" applyNumberFormat="0" applyAlignment="0" applyProtection="0"/>
    <xf numFmtId="0" fontId="21" fillId="13" borderId="3" applyNumberFormat="0" applyAlignment="0" applyProtection="0"/>
    <xf numFmtId="0" fontId="44" fillId="45" borderId="4" applyNumberFormat="0" applyAlignment="0" applyProtection="0"/>
    <xf numFmtId="0" fontId="22" fillId="46" borderId="5" applyNumberFormat="0" applyAlignment="0" applyProtection="0"/>
    <xf numFmtId="0" fontId="45" fillId="45" borderId="2" applyNumberFormat="0" applyAlignment="0" applyProtection="0"/>
    <xf numFmtId="0" fontId="23" fillId="46" borderId="3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6" fillId="0" borderId="6" applyNumberFormat="0" applyFill="0" applyAlignment="0" applyProtection="0"/>
    <xf numFmtId="0" fontId="24" fillId="0" borderId="7" applyNumberFormat="0" applyFill="0" applyAlignment="0" applyProtection="0"/>
    <xf numFmtId="0" fontId="47" fillId="0" borderId="8" applyNumberFormat="0" applyFill="0" applyAlignment="0" applyProtection="0"/>
    <xf numFmtId="0" fontId="25" fillId="0" borderId="9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2" applyBorder="0">
      <alignment horizontal="center" vertical="center" wrapText="1"/>
      <protection/>
    </xf>
    <xf numFmtId="167" fontId="10" fillId="11" borderId="1">
      <alignment/>
      <protection/>
    </xf>
    <xf numFmtId="4" fontId="2" fillId="47" borderId="13" applyBorder="0">
      <alignment horizontal="right"/>
      <protection/>
    </xf>
    <xf numFmtId="0" fontId="49" fillId="0" borderId="14" applyNumberFormat="0" applyFill="0" applyAlignment="0" applyProtection="0"/>
    <xf numFmtId="0" fontId="27" fillId="0" borderId="15" applyNumberFormat="0" applyFill="0" applyAlignment="0" applyProtection="0"/>
    <xf numFmtId="0" fontId="50" fillId="48" borderId="16" applyNumberFormat="0" applyAlignment="0" applyProtection="0"/>
    <xf numFmtId="0" fontId="28" fillId="49" borderId="17" applyNumberFormat="0" applyAlignment="0" applyProtection="0"/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3" fillId="7" borderId="13">
      <alignment wrapText="1"/>
      <protection/>
    </xf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30" fillId="47" borderId="0" applyNumberFormat="0" applyBorder="0" applyAlignment="0" applyProtection="0"/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31" fillId="5" borderId="0" applyNumberFormat="0" applyBorder="0" applyAlignment="0" applyProtection="0"/>
    <xf numFmtId="168" fontId="32" fillId="47" borderId="18" applyNumberFormat="0" applyBorder="0" applyAlignment="0">
      <protection locked="0"/>
    </xf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9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9" fontId="1" fillId="0" borderId="0" applyFont="0" applyFill="0" applyBorder="0" applyAlignment="0" applyProtection="0"/>
    <xf numFmtId="0" fontId="56" fillId="0" borderId="21" applyNumberFormat="0" applyFill="0" applyAlignment="0" applyProtection="0"/>
    <xf numFmtId="0" fontId="34" fillId="0" borderId="22" applyNumberFormat="0" applyFill="0" applyAlignment="0" applyProtection="0"/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2" fillId="7" borderId="0" applyBorder="0">
      <alignment horizontal="right"/>
      <protection/>
    </xf>
    <xf numFmtId="4" fontId="2" fillId="13" borderId="23" applyBorder="0">
      <alignment horizontal="right"/>
      <protection/>
    </xf>
    <xf numFmtId="4" fontId="2" fillId="7" borderId="13" applyFont="0" applyBorder="0">
      <alignment horizontal="right"/>
      <protection/>
    </xf>
    <xf numFmtId="0" fontId="58" fillId="54" borderId="0" applyNumberFormat="0" applyBorder="0" applyAlignment="0" applyProtection="0"/>
    <xf numFmtId="0" fontId="36" fillId="7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14" fillId="55" borderId="13" xfId="119" applyFont="1" applyFill="1" applyBorder="1" applyAlignment="1" applyProtection="1">
      <alignment vertical="center" wrapText="1"/>
      <protection/>
    </xf>
    <xf numFmtId="49" fontId="14" fillId="55" borderId="13" xfId="119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2" fillId="55" borderId="13" xfId="122" applyFont="1" applyFill="1" applyBorder="1" applyAlignment="1" applyProtection="1">
      <alignment horizontal="left" wrapText="1"/>
      <protection/>
    </xf>
    <xf numFmtId="0" fontId="2" fillId="55" borderId="13" xfId="122" applyFont="1" applyFill="1" applyBorder="1" applyAlignment="1" applyProtection="1">
      <alignment wrapText="1"/>
      <protection/>
    </xf>
    <xf numFmtId="0" fontId="14" fillId="55" borderId="13" xfId="121" applyFont="1" applyFill="1" applyBorder="1" applyAlignment="1" applyProtection="1">
      <alignment horizontal="left" vertical="center" wrapText="1"/>
      <protection/>
    </xf>
    <xf numFmtId="0" fontId="2" fillId="55" borderId="13" xfId="12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wrapText="1"/>
    </xf>
    <xf numFmtId="49" fontId="2" fillId="55" borderId="13" xfId="121" applyNumberFormat="1" applyFont="1" applyFill="1" applyBorder="1" applyAlignment="1" applyProtection="1">
      <alignment horizontal="left" vertical="center" wrapText="1"/>
      <protection/>
    </xf>
    <xf numFmtId="49" fontId="16" fillId="55" borderId="13" xfId="121" applyNumberFormat="1" applyFont="1" applyFill="1" applyBorder="1" applyAlignment="1" applyProtection="1">
      <alignment horizontal="left" vertical="center" wrapText="1"/>
      <protection/>
    </xf>
    <xf numFmtId="0" fontId="2" fillId="55" borderId="13" xfId="118" applyFont="1" applyFill="1" applyBorder="1" applyAlignment="1" applyProtection="1">
      <alignment horizontal="left" vertical="center" wrapText="1"/>
      <protection/>
    </xf>
    <xf numFmtId="0" fontId="14" fillId="55" borderId="13" xfId="120" applyFont="1" applyFill="1" applyBorder="1" applyAlignment="1" applyProtection="1">
      <alignment horizontal="left" vertical="center" wrapText="1"/>
      <protection/>
    </xf>
    <xf numFmtId="0" fontId="2" fillId="55" borderId="13" xfId="120" applyFont="1" applyFill="1" applyBorder="1" applyAlignment="1" applyProtection="1">
      <alignment horizontal="left" vertical="center" wrapText="1"/>
      <protection/>
    </xf>
    <xf numFmtId="49" fontId="2" fillId="55" borderId="13" xfId="119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wrapText="1"/>
    </xf>
    <xf numFmtId="0" fontId="0" fillId="52" borderId="13" xfId="0" applyFill="1" applyBorder="1" applyAlignment="1">
      <alignment wrapText="1"/>
    </xf>
    <xf numFmtId="0" fontId="49" fillId="0" borderId="13" xfId="0" applyFont="1" applyBorder="1" applyAlignment="1">
      <alignment wrapText="1"/>
    </xf>
    <xf numFmtId="0" fontId="0" fillId="56" borderId="13" xfId="0" applyFill="1" applyBorder="1" applyAlignment="1">
      <alignment wrapText="1"/>
    </xf>
    <xf numFmtId="14" fontId="49" fillId="0" borderId="13" xfId="0" applyNumberFormat="1" applyFont="1" applyBorder="1" applyAlignment="1">
      <alignment wrapText="1"/>
    </xf>
    <xf numFmtId="0" fontId="0" fillId="57" borderId="13" xfId="0" applyFill="1" applyBorder="1" applyAlignment="1">
      <alignment wrapText="1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177" fontId="0" fillId="57" borderId="13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24" xfId="0" applyBorder="1" applyAlignment="1">
      <alignment horizontal="left" wrapText="1"/>
    </xf>
    <xf numFmtId="0" fontId="14" fillId="57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 [0] 2" xfId="54"/>
    <cellStyle name="Currency [0] 3" xfId="55"/>
    <cellStyle name="Currency [0] 4" xfId="56"/>
    <cellStyle name="Currency [0] 5" xfId="57"/>
    <cellStyle name="Currency_irl tel sep5" xfId="58"/>
    <cellStyle name="Euro" xfId="59"/>
    <cellStyle name="Normal_ASUS" xfId="60"/>
    <cellStyle name="Normal1" xfId="61"/>
    <cellStyle name="normбlnм_laroux" xfId="62"/>
    <cellStyle name="Price_Body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Беззащитный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ЗаголовокСтолбца" xfId="95"/>
    <cellStyle name="Защитный" xfId="96"/>
    <cellStyle name="Значение" xfId="97"/>
    <cellStyle name="Итог" xfId="98"/>
    <cellStyle name="Итог 2" xfId="99"/>
    <cellStyle name="Контрольная ячейка" xfId="100"/>
    <cellStyle name="Контрольная ячейка 2" xfId="101"/>
    <cellStyle name="Мои наименования показателей" xfId="102"/>
    <cellStyle name="Мои наименования показателей 2" xfId="103"/>
    <cellStyle name="Мои наименования показателей 3" xfId="104"/>
    <cellStyle name="Мои наименования показателей 4" xfId="105"/>
    <cellStyle name="Мои наименования показателей 5" xfId="106"/>
    <cellStyle name="Мои наименования показателей_PRIL2.TEPLO.2.16(29.06.2009)" xfId="107"/>
    <cellStyle name="Мой заголовок" xfId="108"/>
    <cellStyle name="Мой заголовок листа" xfId="109"/>
    <cellStyle name="назв фил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3" xfId="117"/>
    <cellStyle name="Обычный_Вода" xfId="118"/>
    <cellStyle name="Обычный_Лист1" xfId="119"/>
    <cellStyle name="Обычный_тарифы на 2002г с 1-01" xfId="120"/>
    <cellStyle name="Обычный_Тепло" xfId="121"/>
    <cellStyle name="Обычный_формы_отчетности_03_04_09(2)" xfId="122"/>
    <cellStyle name="Followed Hyperlink" xfId="123"/>
    <cellStyle name="Плохой" xfId="124"/>
    <cellStyle name="Плохой 2" xfId="125"/>
    <cellStyle name="Поле ввода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ормула" xfId="146"/>
    <cellStyle name="ФормулаВБ" xfId="147"/>
    <cellStyle name="ФормулаНаКонтроль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NOKU~1\LOCALS~1\Temp\Rar$DI00.609\JKH.OPEN.INFO.TARIFF.WARM_v4.0(21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Normal="87" zoomScaleSheetLayoutView="100" workbookViewId="0" topLeftCell="A184">
      <selection activeCell="B30" sqref="B30"/>
    </sheetView>
  </sheetViews>
  <sheetFormatPr defaultColWidth="9.140625" defaultRowHeight="15"/>
  <cols>
    <col min="1" max="1" width="11.28125" style="4" bestFit="1" customWidth="1"/>
    <col min="2" max="2" width="47.8515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4.25">
      <c r="D1" s="29" t="s">
        <v>306</v>
      </c>
      <c r="E1" s="29"/>
    </row>
    <row r="2" spans="4:5" ht="75.75" customHeight="1">
      <c r="D2" s="29" t="s">
        <v>285</v>
      </c>
      <c r="E2" s="29"/>
    </row>
    <row r="3" spans="1:5" ht="35.25" customHeight="1">
      <c r="A3" s="37" t="s">
        <v>298</v>
      </c>
      <c r="B3" s="37"/>
      <c r="C3" s="37"/>
      <c r="D3" s="37"/>
      <c r="E3" s="37"/>
    </row>
    <row r="4" spans="1:5" ht="18.75" customHeight="1">
      <c r="A4" s="31" t="s">
        <v>344</v>
      </c>
      <c r="B4" s="31"/>
      <c r="C4" s="31"/>
      <c r="D4" s="31"/>
      <c r="E4" s="31"/>
    </row>
    <row r="5" spans="1:5" ht="18.75" customHeight="1">
      <c r="A5" s="38" t="s">
        <v>330</v>
      </c>
      <c r="B5" s="38"/>
      <c r="C5" s="38"/>
      <c r="D5" s="38"/>
      <c r="E5" s="38"/>
    </row>
    <row r="6" spans="1:10" ht="18.75" customHeight="1">
      <c r="A6" s="32" t="s">
        <v>331</v>
      </c>
      <c r="B6" s="32"/>
      <c r="C6" s="32"/>
      <c r="D6" s="32"/>
      <c r="E6" s="16"/>
      <c r="G6" s="17"/>
      <c r="H6" s="17"/>
      <c r="I6" s="17"/>
      <c r="J6" s="17"/>
    </row>
    <row r="7" spans="1:11" ht="18.75" customHeight="1">
      <c r="A7" s="36" t="s">
        <v>299</v>
      </c>
      <c r="B7" s="36"/>
      <c r="C7" s="36"/>
      <c r="D7" s="36"/>
      <c r="E7" s="36"/>
      <c r="G7" s="17"/>
      <c r="H7" s="17"/>
      <c r="I7" s="17"/>
      <c r="J7" s="17"/>
      <c r="K7" s="4" t="s">
        <v>313</v>
      </c>
    </row>
    <row r="8" spans="1:11" ht="42.75">
      <c r="A8" s="19" t="s">
        <v>82</v>
      </c>
      <c r="B8" s="19" t="s">
        <v>77</v>
      </c>
      <c r="C8" s="19" t="s">
        <v>79</v>
      </c>
      <c r="D8" s="19" t="s">
        <v>296</v>
      </c>
      <c r="E8" s="19" t="s">
        <v>297</v>
      </c>
      <c r="G8" s="34"/>
      <c r="H8" s="35"/>
      <c r="I8" s="35"/>
      <c r="J8" s="35"/>
      <c r="K8" s="4" t="s">
        <v>314</v>
      </c>
    </row>
    <row r="9" spans="1:5" ht="14.25">
      <c r="A9" s="3"/>
      <c r="B9" s="2" t="s">
        <v>0</v>
      </c>
      <c r="C9" s="3"/>
      <c r="D9" s="21" t="s">
        <v>313</v>
      </c>
      <c r="E9" s="21" t="s">
        <v>313</v>
      </c>
    </row>
    <row r="10" spans="1:5" ht="14.25">
      <c r="A10" s="22" t="s">
        <v>83</v>
      </c>
      <c r="B10" s="1" t="s">
        <v>80</v>
      </c>
      <c r="C10" s="3"/>
      <c r="D10" s="3"/>
      <c r="E10" s="3"/>
    </row>
    <row r="11" spans="1:5" ht="14.25">
      <c r="A11" s="3" t="s">
        <v>93</v>
      </c>
      <c r="B11" s="5" t="s">
        <v>78</v>
      </c>
      <c r="C11" s="3" t="s">
        <v>81</v>
      </c>
      <c r="D11" s="23">
        <f>D24-D21-D20+D13+D12</f>
        <v>11778.118999999999</v>
      </c>
      <c r="E11" s="23">
        <f>E24-E21-E20+E13+E12</f>
        <v>13532.233999999999</v>
      </c>
    </row>
    <row r="12" spans="1:5" ht="14.25">
      <c r="A12" s="3" t="s">
        <v>94</v>
      </c>
      <c r="B12" s="5" t="s">
        <v>1</v>
      </c>
      <c r="C12" s="3" t="s">
        <v>81</v>
      </c>
      <c r="D12" s="3">
        <v>222.606</v>
      </c>
      <c r="E12" s="3">
        <v>259.819</v>
      </c>
    </row>
    <row r="13" spans="1:5" ht="14.25">
      <c r="A13" s="3" t="s">
        <v>95</v>
      </c>
      <c r="B13" s="5" t="s">
        <v>2</v>
      </c>
      <c r="C13" s="3" t="s">
        <v>81</v>
      </c>
      <c r="D13" s="23">
        <f>D14+D16+D17+D18+D19+D20</f>
        <v>11555.512999999999</v>
      </c>
      <c r="E13" s="23">
        <f>E14+E16+E17+E18+E19+E20</f>
        <v>13272.414999999999</v>
      </c>
    </row>
    <row r="14" spans="1:5" ht="24">
      <c r="A14" s="3" t="s">
        <v>96</v>
      </c>
      <c r="B14" s="5" t="s">
        <v>332</v>
      </c>
      <c r="C14" s="3" t="s">
        <v>81</v>
      </c>
      <c r="D14" s="3"/>
      <c r="E14" s="3"/>
    </row>
    <row r="15" spans="1:6" ht="24">
      <c r="A15" s="3" t="s">
        <v>333</v>
      </c>
      <c r="B15" s="5" t="s">
        <v>334</v>
      </c>
      <c r="C15" s="3" t="s">
        <v>81</v>
      </c>
      <c r="D15" s="3"/>
      <c r="E15" s="3"/>
      <c r="F15" s="4" t="s">
        <v>345</v>
      </c>
    </row>
    <row r="16" spans="1:5" ht="81">
      <c r="A16" s="3" t="s">
        <v>97</v>
      </c>
      <c r="B16" s="5" t="s">
        <v>335</v>
      </c>
      <c r="C16" s="3" t="s">
        <v>81</v>
      </c>
      <c r="D16" s="3"/>
      <c r="E16" s="3"/>
    </row>
    <row r="17" spans="1:5" ht="14.25">
      <c r="A17" s="3" t="s">
        <v>98</v>
      </c>
      <c r="B17" s="5" t="s">
        <v>3</v>
      </c>
      <c r="C17" s="3" t="s">
        <v>81</v>
      </c>
      <c r="D17" s="3"/>
      <c r="E17" s="3"/>
    </row>
    <row r="18" spans="1:5" ht="14.25">
      <c r="A18" s="3" t="s">
        <v>99</v>
      </c>
      <c r="B18" s="5" t="s">
        <v>4</v>
      </c>
      <c r="C18" s="3" t="s">
        <v>81</v>
      </c>
      <c r="D18" s="3"/>
      <c r="E18" s="3"/>
    </row>
    <row r="19" spans="1:5" ht="14.25">
      <c r="A19" s="3" t="s">
        <v>100</v>
      </c>
      <c r="B19" s="5" t="s">
        <v>5</v>
      </c>
      <c r="C19" s="3" t="s">
        <v>81</v>
      </c>
      <c r="D19" s="3"/>
      <c r="E19" s="3"/>
    </row>
    <row r="20" spans="1:5" ht="14.25">
      <c r="A20" s="3" t="s">
        <v>101</v>
      </c>
      <c r="B20" s="5" t="s">
        <v>6</v>
      </c>
      <c r="C20" s="3" t="s">
        <v>81</v>
      </c>
      <c r="D20" s="23">
        <f>IF(D26=0,0,D24-D21)</f>
        <v>11555.512999999999</v>
      </c>
      <c r="E20" s="23">
        <f>IF(E26=0,0,E24-E21)</f>
        <v>13272.414999999999</v>
      </c>
    </row>
    <row r="21" spans="1:5" ht="14.25">
      <c r="A21" s="3" t="s">
        <v>102</v>
      </c>
      <c r="B21" s="5" t="s">
        <v>7</v>
      </c>
      <c r="C21" s="3" t="s">
        <v>81</v>
      </c>
      <c r="D21" s="23">
        <f>D22+D23</f>
        <v>0</v>
      </c>
      <c r="E21" s="23">
        <f>E22+E23</f>
        <v>0</v>
      </c>
    </row>
    <row r="22" spans="1:5" ht="14.25">
      <c r="A22" s="3" t="s">
        <v>103</v>
      </c>
      <c r="B22" s="5" t="s">
        <v>8</v>
      </c>
      <c r="C22" s="3" t="s">
        <v>81</v>
      </c>
      <c r="D22" s="3"/>
      <c r="E22" s="3"/>
    </row>
    <row r="23" spans="1:5" ht="14.25">
      <c r="A23" s="3" t="s">
        <v>104</v>
      </c>
      <c r="B23" s="5" t="s">
        <v>9</v>
      </c>
      <c r="C23" s="3" t="s">
        <v>81</v>
      </c>
      <c r="D23" s="3"/>
      <c r="E23" s="3"/>
    </row>
    <row r="24" spans="1:5" ht="14.25">
      <c r="A24" s="3" t="s">
        <v>105</v>
      </c>
      <c r="B24" s="5" t="s">
        <v>10</v>
      </c>
      <c r="C24" s="3" t="s">
        <v>81</v>
      </c>
      <c r="D24" s="23">
        <f>D25+D26</f>
        <v>11555.512999999999</v>
      </c>
      <c r="E24" s="23">
        <f>E25+E26</f>
        <v>13272.414999999999</v>
      </c>
    </row>
    <row r="25" spans="1:5" ht="14.25">
      <c r="A25" s="3" t="s">
        <v>106</v>
      </c>
      <c r="B25" s="5" t="s">
        <v>11</v>
      </c>
      <c r="C25" s="3" t="s">
        <v>81</v>
      </c>
      <c r="D25" s="3">
        <v>632.087</v>
      </c>
      <c r="E25" s="3">
        <v>663.621</v>
      </c>
    </row>
    <row r="26" spans="1:5" ht="14.25">
      <c r="A26" s="3" t="s">
        <v>107</v>
      </c>
      <c r="B26" s="5" t="s">
        <v>12</v>
      </c>
      <c r="C26" s="3" t="s">
        <v>81</v>
      </c>
      <c r="D26" s="23">
        <f>D27+D29+D30</f>
        <v>10923.426</v>
      </c>
      <c r="E26" s="23">
        <f>E27+E29+E30</f>
        <v>12608.794</v>
      </c>
    </row>
    <row r="27" spans="1:5" ht="24">
      <c r="A27" s="3" t="s">
        <v>108</v>
      </c>
      <c r="B27" s="5" t="s">
        <v>336</v>
      </c>
      <c r="C27" s="3" t="s">
        <v>81</v>
      </c>
      <c r="D27" s="3">
        <v>3619.486</v>
      </c>
      <c r="E27" s="3">
        <v>4991.184</v>
      </c>
    </row>
    <row r="28" spans="1:5" ht="24">
      <c r="A28" s="3" t="s">
        <v>337</v>
      </c>
      <c r="B28" s="5" t="s">
        <v>334</v>
      </c>
      <c r="C28" s="3" t="s">
        <v>81</v>
      </c>
      <c r="D28" s="3"/>
      <c r="E28" s="3"/>
    </row>
    <row r="29" spans="1:5" ht="14.25">
      <c r="A29" s="3" t="s">
        <v>109</v>
      </c>
      <c r="B29" s="5" t="s">
        <v>13</v>
      </c>
      <c r="C29" s="3" t="s">
        <v>81</v>
      </c>
      <c r="D29" s="3"/>
      <c r="E29" s="3"/>
    </row>
    <row r="30" spans="1:5" ht="14.25">
      <c r="A30" s="3" t="s">
        <v>110</v>
      </c>
      <c r="B30" s="5" t="s">
        <v>14</v>
      </c>
      <c r="C30" s="3" t="s">
        <v>81</v>
      </c>
      <c r="D30" s="23">
        <f>D31+D32+D33</f>
        <v>7303.94</v>
      </c>
      <c r="E30" s="23">
        <f>E31+E32+E33</f>
        <v>7617.61</v>
      </c>
    </row>
    <row r="31" spans="1:5" ht="81">
      <c r="A31" s="3" t="s">
        <v>111</v>
      </c>
      <c r="B31" s="5" t="s">
        <v>335</v>
      </c>
      <c r="C31" s="3" t="s">
        <v>81</v>
      </c>
      <c r="D31" s="3">
        <v>7003.32</v>
      </c>
      <c r="E31" s="3">
        <v>7316.99</v>
      </c>
    </row>
    <row r="32" spans="1:5" ht="14.25">
      <c r="A32" s="3" t="s">
        <v>112</v>
      </c>
      <c r="B32" s="5" t="s">
        <v>3</v>
      </c>
      <c r="C32" s="3" t="s">
        <v>81</v>
      </c>
      <c r="D32" s="3"/>
      <c r="E32" s="3"/>
    </row>
    <row r="33" spans="1:5" ht="14.25">
      <c r="A33" s="3" t="s">
        <v>113</v>
      </c>
      <c r="B33" s="5" t="s">
        <v>4</v>
      </c>
      <c r="C33" s="3" t="s">
        <v>81</v>
      </c>
      <c r="D33" s="25">
        <v>300.62</v>
      </c>
      <c r="E33" s="3">
        <v>300.62</v>
      </c>
    </row>
    <row r="34" spans="1:5" ht="14.25">
      <c r="A34" s="3" t="s">
        <v>114</v>
      </c>
      <c r="B34" s="6" t="s">
        <v>86</v>
      </c>
      <c r="C34" s="3" t="s">
        <v>85</v>
      </c>
      <c r="D34" s="3">
        <v>2.485</v>
      </c>
      <c r="E34" s="3">
        <v>2.485</v>
      </c>
    </row>
    <row r="35" spans="1:5" ht="14.25">
      <c r="A35" s="3" t="s">
        <v>115</v>
      </c>
      <c r="B35" s="6" t="s">
        <v>88</v>
      </c>
      <c r="C35" s="3" t="s">
        <v>87</v>
      </c>
      <c r="D35" s="3">
        <v>8.6</v>
      </c>
      <c r="E35" s="3">
        <v>8.6</v>
      </c>
    </row>
    <row r="36" spans="1:5" ht="14.25">
      <c r="A36" s="3" t="s">
        <v>116</v>
      </c>
      <c r="B36" s="6" t="s">
        <v>89</v>
      </c>
      <c r="C36" s="3" t="s">
        <v>87</v>
      </c>
      <c r="D36" s="3">
        <v>3.21</v>
      </c>
      <c r="E36" s="3">
        <v>2.78</v>
      </c>
    </row>
    <row r="37" spans="1:5" ht="14.25">
      <c r="A37" s="3" t="s">
        <v>117</v>
      </c>
      <c r="B37" s="6" t="s">
        <v>84</v>
      </c>
      <c r="C37" s="3" t="s">
        <v>90</v>
      </c>
      <c r="D37" s="3">
        <v>1</v>
      </c>
      <c r="E37" s="3">
        <v>1</v>
      </c>
    </row>
    <row r="38" spans="1:5" ht="14.25">
      <c r="A38" s="3" t="s">
        <v>118</v>
      </c>
      <c r="B38" s="6" t="s">
        <v>280</v>
      </c>
      <c r="C38" s="3" t="s">
        <v>90</v>
      </c>
      <c r="D38" s="3">
        <v>2</v>
      </c>
      <c r="E38" s="4">
        <v>2</v>
      </c>
    </row>
    <row r="39" spans="1:5" ht="14.25">
      <c r="A39" s="3" t="s">
        <v>157</v>
      </c>
      <c r="B39" s="8" t="s">
        <v>121</v>
      </c>
      <c r="C39" s="3" t="s">
        <v>122</v>
      </c>
      <c r="D39" s="3">
        <v>166.6</v>
      </c>
      <c r="E39" s="3">
        <v>172.2</v>
      </c>
    </row>
    <row r="40" spans="1:5" ht="14.25">
      <c r="A40" s="9" t="s">
        <v>253</v>
      </c>
      <c r="B40" s="8" t="s">
        <v>248</v>
      </c>
      <c r="C40" s="9" t="s">
        <v>90</v>
      </c>
      <c r="D40" s="3">
        <v>0</v>
      </c>
      <c r="E40" s="3">
        <v>0</v>
      </c>
    </row>
    <row r="41" spans="1:5" ht="14.25">
      <c r="A41" s="9" t="s">
        <v>254</v>
      </c>
      <c r="B41" s="8" t="s">
        <v>281</v>
      </c>
      <c r="C41" s="9" t="s">
        <v>90</v>
      </c>
      <c r="D41" s="3">
        <v>0</v>
      </c>
      <c r="E41" s="3">
        <v>0</v>
      </c>
    </row>
    <row r="42" spans="1:5" ht="14.25">
      <c r="A42" s="9" t="s">
        <v>255</v>
      </c>
      <c r="B42" s="8" t="s">
        <v>282</v>
      </c>
      <c r="C42" s="9" t="s">
        <v>249</v>
      </c>
      <c r="D42" s="3">
        <v>0</v>
      </c>
      <c r="E42" s="3">
        <v>0</v>
      </c>
    </row>
    <row r="43" spans="1:5" ht="33.75">
      <c r="A43" s="9" t="s">
        <v>256</v>
      </c>
      <c r="B43" s="8" t="s">
        <v>283</v>
      </c>
      <c r="C43" s="9" t="s">
        <v>250</v>
      </c>
      <c r="D43" s="3"/>
      <c r="E43" s="3"/>
    </row>
    <row r="44" spans="1:5" ht="14.25">
      <c r="A44" s="9" t="s">
        <v>257</v>
      </c>
      <c r="B44" s="8" t="s">
        <v>251</v>
      </c>
      <c r="C44" s="9" t="s">
        <v>250</v>
      </c>
      <c r="D44" s="3">
        <v>45.5</v>
      </c>
      <c r="E44" s="3">
        <v>45.5</v>
      </c>
    </row>
    <row r="45" spans="1:5" ht="14.25">
      <c r="A45" s="9" t="s">
        <v>258</v>
      </c>
      <c r="B45" s="8" t="s">
        <v>252</v>
      </c>
      <c r="C45" s="9" t="s">
        <v>250</v>
      </c>
      <c r="D45" s="3">
        <v>40</v>
      </c>
      <c r="E45" s="3">
        <v>40</v>
      </c>
    </row>
    <row r="46" spans="1:5" ht="14.25">
      <c r="A46" s="3" t="s">
        <v>284</v>
      </c>
      <c r="B46" s="6" t="s">
        <v>307</v>
      </c>
      <c r="C46" s="3" t="s">
        <v>85</v>
      </c>
      <c r="D46" s="3">
        <v>1.131</v>
      </c>
      <c r="E46" s="3">
        <v>1.131</v>
      </c>
    </row>
    <row r="47" spans="1:5" ht="22.5">
      <c r="A47" s="22" t="s">
        <v>92</v>
      </c>
      <c r="B47" s="1" t="s">
        <v>91</v>
      </c>
      <c r="C47" s="3"/>
      <c r="D47" s="3"/>
      <c r="E47" s="3"/>
    </row>
    <row r="48" spans="1:5" ht="14.25">
      <c r="A48" s="22" t="s">
        <v>119</v>
      </c>
      <c r="B48" s="7" t="s">
        <v>15</v>
      </c>
      <c r="C48" s="3" t="s">
        <v>120</v>
      </c>
      <c r="D48" s="23">
        <f>D53</f>
        <v>6769.7109339769995</v>
      </c>
      <c r="E48" s="23">
        <v>7685.171314</v>
      </c>
    </row>
    <row r="49" spans="1:5" ht="14.25">
      <c r="A49" s="22" t="s">
        <v>123</v>
      </c>
      <c r="B49" s="7" t="s">
        <v>16</v>
      </c>
      <c r="C49" s="3" t="s">
        <v>120</v>
      </c>
      <c r="D49" s="23">
        <f>D50*D52/1000</f>
        <v>0</v>
      </c>
      <c r="E49" s="23">
        <f>E50*E52/1000</f>
        <v>0</v>
      </c>
    </row>
    <row r="50" spans="1:5" ht="14.25">
      <c r="A50" s="3" t="s">
        <v>124</v>
      </c>
      <c r="B50" s="8" t="s">
        <v>218</v>
      </c>
      <c r="C50" s="3" t="s">
        <v>220</v>
      </c>
      <c r="D50" s="3"/>
      <c r="E50" s="3"/>
    </row>
    <row r="51" spans="1:5" ht="14.25">
      <c r="A51" s="3" t="s">
        <v>125</v>
      </c>
      <c r="B51" s="8" t="s">
        <v>219</v>
      </c>
      <c r="C51" s="3" t="s">
        <v>220</v>
      </c>
      <c r="D51" s="3"/>
      <c r="E51" s="3"/>
    </row>
    <row r="52" spans="1:5" ht="14.25">
      <c r="A52" s="3" t="s">
        <v>126</v>
      </c>
      <c r="B52" s="8" t="s">
        <v>222</v>
      </c>
      <c r="C52" s="3" t="s">
        <v>221</v>
      </c>
      <c r="D52" s="3"/>
      <c r="E52" s="3"/>
    </row>
    <row r="53" spans="1:5" ht="14.25">
      <c r="A53" s="24" t="s">
        <v>127</v>
      </c>
      <c r="B53" s="7" t="s">
        <v>17</v>
      </c>
      <c r="C53" s="3" t="s">
        <v>120</v>
      </c>
      <c r="D53" s="23">
        <f>D54+D58</f>
        <v>6769.7109339769995</v>
      </c>
      <c r="E53" s="23">
        <f>E54+E58</f>
        <v>7685.17131363</v>
      </c>
    </row>
    <row r="54" spans="1:5" ht="14.25">
      <c r="A54" s="3" t="s">
        <v>128</v>
      </c>
      <c r="B54" s="7" t="s">
        <v>18</v>
      </c>
      <c r="C54" s="3" t="s">
        <v>120</v>
      </c>
      <c r="D54" s="23">
        <f>D55*D57/1000</f>
        <v>4743.952044392</v>
      </c>
      <c r="E54" s="23">
        <f>E55*E57/1000</f>
        <v>4749.338698500001</v>
      </c>
    </row>
    <row r="55" spans="1:5" ht="14.25">
      <c r="A55" s="3" t="s">
        <v>129</v>
      </c>
      <c r="B55" s="8" t="s">
        <v>218</v>
      </c>
      <c r="C55" s="3" t="s">
        <v>223</v>
      </c>
      <c r="D55" s="3">
        <v>3855.154</v>
      </c>
      <c r="E55" s="3">
        <v>3648.3</v>
      </c>
    </row>
    <row r="56" spans="1:5" ht="14.25">
      <c r="A56" s="3" t="s">
        <v>130</v>
      </c>
      <c r="B56" s="8" t="s">
        <v>219</v>
      </c>
      <c r="C56" s="3" t="s">
        <v>223</v>
      </c>
      <c r="D56" s="3">
        <v>760.2992</v>
      </c>
      <c r="E56" s="3">
        <v>598.459</v>
      </c>
    </row>
    <row r="57" spans="1:5" ht="14.25">
      <c r="A57" s="3" t="s">
        <v>131</v>
      </c>
      <c r="B57" s="8" t="s">
        <v>225</v>
      </c>
      <c r="C57" s="3" t="s">
        <v>224</v>
      </c>
      <c r="D57" s="3">
        <v>1230.548</v>
      </c>
      <c r="E57" s="3">
        <v>1301.795</v>
      </c>
    </row>
    <row r="58" spans="1:5" ht="14.25">
      <c r="A58" s="3" t="s">
        <v>132</v>
      </c>
      <c r="B58" s="7" t="s">
        <v>19</v>
      </c>
      <c r="C58" s="3" t="s">
        <v>120</v>
      </c>
      <c r="D58" s="23">
        <f>D59*D61/1000</f>
        <v>2025.758889585</v>
      </c>
      <c r="E58" s="23">
        <f>E59*E61/1000</f>
        <v>2935.83261513</v>
      </c>
    </row>
    <row r="59" spans="1:5" ht="14.25">
      <c r="A59" s="3" t="s">
        <v>133</v>
      </c>
      <c r="B59" s="8" t="s">
        <v>218</v>
      </c>
      <c r="C59" s="3" t="s">
        <v>223</v>
      </c>
      <c r="D59" s="3">
        <v>4258.095</v>
      </c>
      <c r="E59" s="3">
        <v>4052.163</v>
      </c>
    </row>
    <row r="60" spans="1:5" ht="14.25">
      <c r="A60" s="3" t="s">
        <v>134</v>
      </c>
      <c r="B60" s="8" t="s">
        <v>219</v>
      </c>
      <c r="C60" s="3" t="s">
        <v>223</v>
      </c>
      <c r="D60" s="3">
        <v>759.0576</v>
      </c>
      <c r="E60" s="3">
        <v>599.432</v>
      </c>
    </row>
    <row r="61" spans="1:5" ht="14.25">
      <c r="A61" s="3" t="s">
        <v>135</v>
      </c>
      <c r="B61" s="8" t="s">
        <v>225</v>
      </c>
      <c r="C61" s="3" t="s">
        <v>224</v>
      </c>
      <c r="D61" s="3">
        <v>475.743</v>
      </c>
      <c r="E61" s="3">
        <v>724.51</v>
      </c>
    </row>
    <row r="62" spans="1:5" ht="14.25">
      <c r="A62" s="24" t="s">
        <v>136</v>
      </c>
      <c r="B62" s="7" t="s">
        <v>20</v>
      </c>
      <c r="C62" s="3" t="s">
        <v>120</v>
      </c>
      <c r="D62" s="23">
        <f>D63*D65</f>
        <v>0</v>
      </c>
      <c r="E62" s="23">
        <f>E63*E65</f>
        <v>0</v>
      </c>
    </row>
    <row r="63" spans="1:5" ht="14.25">
      <c r="A63" s="3" t="s">
        <v>137</v>
      </c>
      <c r="B63" s="8" t="s">
        <v>218</v>
      </c>
      <c r="C63" s="3" t="s">
        <v>223</v>
      </c>
      <c r="D63" s="3"/>
      <c r="E63" s="3"/>
    </row>
    <row r="64" spans="1:5" ht="14.25">
      <c r="A64" s="3" t="s">
        <v>138</v>
      </c>
      <c r="B64" s="8" t="s">
        <v>219</v>
      </c>
      <c r="C64" s="3" t="s">
        <v>223</v>
      </c>
      <c r="D64" s="3"/>
      <c r="E64" s="3"/>
    </row>
    <row r="65" spans="1:5" ht="14.25">
      <c r="A65" s="3" t="s">
        <v>139</v>
      </c>
      <c r="B65" s="8" t="s">
        <v>225</v>
      </c>
      <c r="C65" s="3" t="s">
        <v>224</v>
      </c>
      <c r="D65" s="3"/>
      <c r="E65" s="3"/>
    </row>
    <row r="66" spans="1:5" ht="14.25">
      <c r="A66" s="22" t="s">
        <v>140</v>
      </c>
      <c r="B66" s="7" t="s">
        <v>21</v>
      </c>
      <c r="C66" s="3" t="s">
        <v>120</v>
      </c>
      <c r="D66" s="23">
        <f>D67*D69/1000</f>
        <v>0</v>
      </c>
      <c r="E66" s="23">
        <f>E67*E69</f>
        <v>0</v>
      </c>
    </row>
    <row r="67" spans="1:5" ht="14.25">
      <c r="A67" s="3" t="s">
        <v>141</v>
      </c>
      <c r="B67" s="8" t="s">
        <v>218</v>
      </c>
      <c r="C67" s="3" t="s">
        <v>220</v>
      </c>
      <c r="D67" s="3"/>
      <c r="E67" s="3"/>
    </row>
    <row r="68" spans="1:5" ht="14.25">
      <c r="A68" s="3" t="s">
        <v>142</v>
      </c>
      <c r="B68" s="8" t="s">
        <v>219</v>
      </c>
      <c r="C68" s="3" t="s">
        <v>220</v>
      </c>
      <c r="D68" s="3"/>
      <c r="E68" s="3"/>
    </row>
    <row r="69" spans="1:5" ht="14.25">
      <c r="A69" s="3" t="s">
        <v>143</v>
      </c>
      <c r="B69" s="8" t="s">
        <v>222</v>
      </c>
      <c r="C69" s="3" t="s">
        <v>221</v>
      </c>
      <c r="D69" s="3"/>
      <c r="E69" s="3"/>
    </row>
    <row r="70" spans="1:5" ht="14.25">
      <c r="A70" s="22" t="s">
        <v>144</v>
      </c>
      <c r="B70" s="7" t="s">
        <v>22</v>
      </c>
      <c r="C70" s="3" t="s">
        <v>120</v>
      </c>
      <c r="D70" s="23">
        <f>D71*D73/1000</f>
        <v>0</v>
      </c>
      <c r="E70" s="23">
        <f>E71*E73</f>
        <v>0</v>
      </c>
    </row>
    <row r="71" spans="1:5" ht="14.25">
      <c r="A71" s="3" t="s">
        <v>145</v>
      </c>
      <c r="B71" s="8" t="s">
        <v>218</v>
      </c>
      <c r="C71" s="3" t="s">
        <v>220</v>
      </c>
      <c r="D71" s="3"/>
      <c r="E71" s="3"/>
    </row>
    <row r="72" spans="1:5" ht="14.25">
      <c r="A72" s="3" t="s">
        <v>146</v>
      </c>
      <c r="B72" s="8" t="s">
        <v>219</v>
      </c>
      <c r="C72" s="3" t="s">
        <v>220</v>
      </c>
      <c r="D72" s="3"/>
      <c r="E72" s="3"/>
    </row>
    <row r="73" spans="1:5" ht="14.25">
      <c r="A73" s="3" t="s">
        <v>147</v>
      </c>
      <c r="B73" s="8" t="s">
        <v>222</v>
      </c>
      <c r="C73" s="3" t="s">
        <v>221</v>
      </c>
      <c r="D73" s="3"/>
      <c r="E73" s="3"/>
    </row>
    <row r="74" spans="1:5" ht="14.25">
      <c r="A74" s="22" t="s">
        <v>148</v>
      </c>
      <c r="B74" s="7" t="s">
        <v>23</v>
      </c>
      <c r="C74" s="3" t="s">
        <v>120</v>
      </c>
      <c r="D74" s="23">
        <f>D75*D77/1000</f>
        <v>0</v>
      </c>
      <c r="E74" s="23">
        <f>E75*E77</f>
        <v>0</v>
      </c>
    </row>
    <row r="75" spans="1:5" ht="14.25">
      <c r="A75" s="3" t="s">
        <v>149</v>
      </c>
      <c r="B75" s="8" t="s">
        <v>218</v>
      </c>
      <c r="C75" s="3" t="s">
        <v>220</v>
      </c>
      <c r="D75" s="3"/>
      <c r="E75" s="3"/>
    </row>
    <row r="76" spans="1:5" ht="14.25">
      <c r="A76" s="3" t="s">
        <v>150</v>
      </c>
      <c r="B76" s="8" t="s">
        <v>219</v>
      </c>
      <c r="C76" s="3" t="s">
        <v>220</v>
      </c>
      <c r="D76" s="3"/>
      <c r="E76" s="3"/>
    </row>
    <row r="77" spans="1:5" ht="14.25">
      <c r="A77" s="3" t="s">
        <v>151</v>
      </c>
      <c r="B77" s="8" t="s">
        <v>222</v>
      </c>
      <c r="C77" s="3" t="s">
        <v>221</v>
      </c>
      <c r="D77" s="3"/>
      <c r="E77" s="3"/>
    </row>
    <row r="78" spans="1:5" ht="14.25">
      <c r="A78" s="22" t="s">
        <v>152</v>
      </c>
      <c r="B78" s="7" t="s">
        <v>24</v>
      </c>
      <c r="C78" s="3" t="s">
        <v>120</v>
      </c>
      <c r="D78" s="23">
        <f>D79*D81/1000</f>
        <v>0</v>
      </c>
      <c r="E78" s="23">
        <f>E79*E81</f>
        <v>0</v>
      </c>
    </row>
    <row r="79" spans="1:5" ht="14.25">
      <c r="A79" s="3" t="s">
        <v>153</v>
      </c>
      <c r="B79" s="8" t="s">
        <v>218</v>
      </c>
      <c r="C79" s="3" t="s">
        <v>220</v>
      </c>
      <c r="D79" s="3"/>
      <c r="E79" s="3"/>
    </row>
    <row r="80" spans="1:5" ht="14.25">
      <c r="A80" s="3" t="s">
        <v>154</v>
      </c>
      <c r="B80" s="8" t="s">
        <v>219</v>
      </c>
      <c r="C80" s="3" t="s">
        <v>220</v>
      </c>
      <c r="D80" s="3"/>
      <c r="E80" s="3"/>
    </row>
    <row r="81" spans="1:5" ht="14.25">
      <c r="A81" s="3" t="s">
        <v>155</v>
      </c>
      <c r="B81" s="8" t="s">
        <v>222</v>
      </c>
      <c r="C81" s="3" t="s">
        <v>221</v>
      </c>
      <c r="D81" s="3"/>
      <c r="E81" s="3"/>
    </row>
    <row r="82" spans="1:5" ht="14.25">
      <c r="A82" s="22" t="s">
        <v>156</v>
      </c>
      <c r="B82" s="7" t="s">
        <v>33</v>
      </c>
      <c r="C82" s="3" t="s">
        <v>120</v>
      </c>
      <c r="D82" s="3"/>
      <c r="E82" s="3"/>
    </row>
    <row r="83" spans="1:5" ht="14.25">
      <c r="A83" s="22" t="s">
        <v>158</v>
      </c>
      <c r="B83" s="7" t="s">
        <v>34</v>
      </c>
      <c r="C83" s="3" t="s">
        <v>120</v>
      </c>
      <c r="D83" s="25">
        <v>269.5</v>
      </c>
      <c r="E83" s="25">
        <v>312.8</v>
      </c>
    </row>
    <row r="84" spans="1:5" ht="14.25">
      <c r="A84" s="9" t="s">
        <v>159</v>
      </c>
      <c r="B84" s="8" t="s">
        <v>227</v>
      </c>
      <c r="C84" s="3" t="s">
        <v>226</v>
      </c>
      <c r="D84" s="3">
        <v>2447</v>
      </c>
      <c r="E84" s="3">
        <v>7403</v>
      </c>
    </row>
    <row r="85" spans="1:5" ht="22.5">
      <c r="A85" s="22" t="s">
        <v>160</v>
      </c>
      <c r="B85" s="7" t="s">
        <v>35</v>
      </c>
      <c r="C85" s="3" t="s">
        <v>120</v>
      </c>
      <c r="D85" s="23">
        <f>D86+D87+D88+D89</f>
        <v>0</v>
      </c>
      <c r="E85" s="23">
        <f>E86+E87+E88+E89</f>
        <v>0</v>
      </c>
    </row>
    <row r="86" spans="1:5" ht="22.5">
      <c r="A86" s="3" t="s">
        <v>161</v>
      </c>
      <c r="B86" s="8" t="s">
        <v>36</v>
      </c>
      <c r="C86" s="3" t="s">
        <v>120</v>
      </c>
      <c r="D86" s="3"/>
      <c r="E86" s="3"/>
    </row>
    <row r="87" spans="1:5" ht="14.25">
      <c r="A87" s="3" t="s">
        <v>162</v>
      </c>
      <c r="B87" s="8" t="s">
        <v>37</v>
      </c>
      <c r="C87" s="3" t="s">
        <v>120</v>
      </c>
      <c r="D87" s="3"/>
      <c r="E87" s="3"/>
    </row>
    <row r="88" spans="1:5" ht="22.5">
      <c r="A88" s="3" t="s">
        <v>315</v>
      </c>
      <c r="B88" s="8" t="s">
        <v>38</v>
      </c>
      <c r="C88" s="3" t="s">
        <v>120</v>
      </c>
      <c r="D88" s="3"/>
      <c r="E88" s="3"/>
    </row>
    <row r="89" spans="1:5" ht="14.25">
      <c r="A89" s="3" t="s">
        <v>163</v>
      </c>
      <c r="B89" s="8" t="s">
        <v>39</v>
      </c>
      <c r="C89" s="3" t="s">
        <v>120</v>
      </c>
      <c r="D89" s="3"/>
      <c r="E89" s="3"/>
    </row>
    <row r="90" spans="1:5" ht="14.25">
      <c r="A90" s="22" t="s">
        <v>164</v>
      </c>
      <c r="B90" s="7" t="s">
        <v>40</v>
      </c>
      <c r="C90" s="3" t="s">
        <v>120</v>
      </c>
      <c r="D90" s="25">
        <v>1310.3</v>
      </c>
      <c r="E90" s="25">
        <v>1161.8</v>
      </c>
    </row>
    <row r="91" spans="1:5" ht="14.25">
      <c r="A91" s="9" t="s">
        <v>167</v>
      </c>
      <c r="B91" s="8" t="s">
        <v>166</v>
      </c>
      <c r="C91" s="3" t="s">
        <v>228</v>
      </c>
      <c r="D91" s="25">
        <v>15</v>
      </c>
      <c r="E91" s="25">
        <v>15</v>
      </c>
    </row>
    <row r="92" spans="1:5" ht="14.25">
      <c r="A92" s="3" t="s">
        <v>302</v>
      </c>
      <c r="B92" s="8" t="s">
        <v>301</v>
      </c>
      <c r="C92" s="3" t="s">
        <v>300</v>
      </c>
      <c r="D92" s="28">
        <f>D90/D91*1000/12</f>
        <v>7279.444444444444</v>
      </c>
      <c r="E92" s="28">
        <f>E90/E91/12*1000</f>
        <v>6454.444444444444</v>
      </c>
    </row>
    <row r="93" spans="1:5" ht="22.5">
      <c r="A93" s="22" t="s">
        <v>165</v>
      </c>
      <c r="B93" s="7" t="s">
        <v>41</v>
      </c>
      <c r="C93" s="3" t="s">
        <v>120</v>
      </c>
      <c r="D93" s="25">
        <v>403.7</v>
      </c>
      <c r="E93" s="25">
        <v>376.3</v>
      </c>
    </row>
    <row r="94" spans="1:5" ht="22.5">
      <c r="A94" s="22" t="s">
        <v>168</v>
      </c>
      <c r="B94" s="7" t="s">
        <v>42</v>
      </c>
      <c r="C94" s="3" t="s">
        <v>120</v>
      </c>
      <c r="D94" s="23">
        <f>D95+D96+D97+D102</f>
        <v>4413.3</v>
      </c>
      <c r="E94" s="23">
        <f>E95+E96+E97+E102</f>
        <v>1803.1</v>
      </c>
    </row>
    <row r="95" spans="1:5" ht="22.5">
      <c r="A95" s="3" t="s">
        <v>169</v>
      </c>
      <c r="B95" s="8" t="s">
        <v>43</v>
      </c>
      <c r="C95" s="3" t="s">
        <v>120</v>
      </c>
      <c r="D95" s="3">
        <v>272.1</v>
      </c>
      <c r="E95" s="3">
        <v>176</v>
      </c>
    </row>
    <row r="96" spans="1:5" ht="14.25">
      <c r="A96" s="3" t="s">
        <v>170</v>
      </c>
      <c r="B96" s="8" t="s">
        <v>44</v>
      </c>
      <c r="C96" s="3" t="s">
        <v>120</v>
      </c>
      <c r="D96" s="3">
        <v>4065.6</v>
      </c>
      <c r="E96" s="3">
        <v>1611.1</v>
      </c>
    </row>
    <row r="97" spans="1:5" ht="22.5">
      <c r="A97" s="3" t="s">
        <v>171</v>
      </c>
      <c r="B97" s="8" t="s">
        <v>45</v>
      </c>
      <c r="C97" s="3" t="s">
        <v>120</v>
      </c>
      <c r="D97" s="3"/>
      <c r="E97" s="3"/>
    </row>
    <row r="98" spans="1:5" ht="14.25">
      <c r="A98" s="3" t="s">
        <v>172</v>
      </c>
      <c r="B98" s="10" t="s">
        <v>46</v>
      </c>
      <c r="C98" s="3" t="s">
        <v>120</v>
      </c>
      <c r="D98" s="3"/>
      <c r="E98" s="3"/>
    </row>
    <row r="99" spans="1:5" ht="14.25">
      <c r="A99" s="3" t="s">
        <v>310</v>
      </c>
      <c r="B99" s="8" t="s">
        <v>241</v>
      </c>
      <c r="C99" s="3" t="s">
        <v>300</v>
      </c>
      <c r="D99" s="3"/>
      <c r="E99" s="3"/>
    </row>
    <row r="100" spans="1:5" ht="22.5">
      <c r="A100" s="3" t="s">
        <v>311</v>
      </c>
      <c r="B100" s="8" t="s">
        <v>238</v>
      </c>
      <c r="C100" s="3" t="s">
        <v>228</v>
      </c>
      <c r="D100" s="3"/>
      <c r="E100" s="3"/>
    </row>
    <row r="101" spans="1:5" ht="22.5">
      <c r="A101" s="3" t="s">
        <v>173</v>
      </c>
      <c r="B101" s="10" t="s">
        <v>244</v>
      </c>
      <c r="C101" s="3" t="s">
        <v>120</v>
      </c>
      <c r="D101" s="3"/>
      <c r="E101" s="3"/>
    </row>
    <row r="102" spans="1:5" ht="14.25">
      <c r="A102" s="3" t="s">
        <v>174</v>
      </c>
      <c r="B102" s="11" t="s">
        <v>47</v>
      </c>
      <c r="C102" s="3" t="s">
        <v>120</v>
      </c>
      <c r="D102" s="3">
        <v>75.6</v>
      </c>
      <c r="E102" s="3">
        <v>16</v>
      </c>
    </row>
    <row r="103" spans="1:5" ht="14.25">
      <c r="A103" s="3" t="s">
        <v>175</v>
      </c>
      <c r="B103" s="11" t="s">
        <v>48</v>
      </c>
      <c r="C103" s="3" t="s">
        <v>120</v>
      </c>
      <c r="D103" s="3">
        <v>75.6</v>
      </c>
      <c r="E103" s="3">
        <v>16</v>
      </c>
    </row>
    <row r="104" spans="1:5" ht="22.5">
      <c r="A104" s="22" t="s">
        <v>176</v>
      </c>
      <c r="B104" s="7" t="s">
        <v>49</v>
      </c>
      <c r="C104" s="3" t="s">
        <v>120</v>
      </c>
      <c r="D104" s="3"/>
      <c r="E104" s="3"/>
    </row>
    <row r="105" spans="1:5" ht="14.25">
      <c r="A105" s="22" t="s">
        <v>177</v>
      </c>
      <c r="B105" s="7" t="s">
        <v>50</v>
      </c>
      <c r="C105" s="3" t="s">
        <v>120</v>
      </c>
      <c r="D105" s="3">
        <v>435.8</v>
      </c>
      <c r="E105" s="3">
        <v>641.7</v>
      </c>
    </row>
    <row r="106" spans="1:5" ht="14.25">
      <c r="A106" s="3" t="s">
        <v>178</v>
      </c>
      <c r="B106" s="8" t="s">
        <v>51</v>
      </c>
      <c r="C106" s="3" t="s">
        <v>120</v>
      </c>
      <c r="D106" s="3">
        <v>334.7</v>
      </c>
      <c r="E106" s="3">
        <v>332.9</v>
      </c>
    </row>
    <row r="107" spans="1:5" ht="14.25">
      <c r="A107" s="3" t="s">
        <v>308</v>
      </c>
      <c r="B107" s="8" t="s">
        <v>240</v>
      </c>
      <c r="C107" s="3" t="s">
        <v>338</v>
      </c>
      <c r="D107" s="20">
        <f>D106/D108/12*1000</f>
        <v>13945.833333333332</v>
      </c>
      <c r="E107" s="20">
        <f>E106/E108/12*1000</f>
        <v>13870.833333333332</v>
      </c>
    </row>
    <row r="108" spans="1:5" ht="22.5">
      <c r="A108" s="3" t="s">
        <v>309</v>
      </c>
      <c r="B108" s="8" t="s">
        <v>239</v>
      </c>
      <c r="C108" s="3" t="s">
        <v>228</v>
      </c>
      <c r="D108" s="3">
        <v>2</v>
      </c>
      <c r="E108" s="3">
        <v>2</v>
      </c>
    </row>
    <row r="109" spans="1:5" ht="22.5">
      <c r="A109" s="3" t="s">
        <v>179</v>
      </c>
      <c r="B109" s="8" t="s">
        <v>245</v>
      </c>
      <c r="C109" s="3" t="s">
        <v>120</v>
      </c>
      <c r="D109" s="3">
        <v>101.1</v>
      </c>
      <c r="E109" s="3">
        <v>113.8</v>
      </c>
    </row>
    <row r="110" spans="1:5" ht="13.5" customHeight="1">
      <c r="A110" s="3" t="s">
        <v>316</v>
      </c>
      <c r="B110" s="8" t="s">
        <v>318</v>
      </c>
      <c r="C110" s="3" t="s">
        <v>120</v>
      </c>
      <c r="D110" s="3"/>
      <c r="E110" s="3"/>
    </row>
    <row r="111" spans="1:5" ht="14.25">
      <c r="A111" s="22" t="s">
        <v>180</v>
      </c>
      <c r="B111" s="7" t="s">
        <v>52</v>
      </c>
      <c r="C111" s="3" t="s">
        <v>120</v>
      </c>
      <c r="D111" s="3">
        <v>1470.2</v>
      </c>
      <c r="E111" s="3">
        <v>2207</v>
      </c>
    </row>
    <row r="112" spans="1:5" ht="14.25">
      <c r="A112" s="3" t="s">
        <v>181</v>
      </c>
      <c r="B112" s="8" t="s">
        <v>53</v>
      </c>
      <c r="C112" s="3" t="s">
        <v>120</v>
      </c>
      <c r="D112" s="3">
        <v>517.2</v>
      </c>
      <c r="E112" s="3">
        <v>809.1</v>
      </c>
    </row>
    <row r="113" spans="1:5" ht="22.5">
      <c r="A113" s="3" t="s">
        <v>182</v>
      </c>
      <c r="B113" s="8" t="s">
        <v>242</v>
      </c>
      <c r="C113" s="3" t="s">
        <v>228</v>
      </c>
      <c r="D113" s="3">
        <v>2</v>
      </c>
      <c r="E113" s="3">
        <v>3</v>
      </c>
    </row>
    <row r="114" spans="1:5" ht="14.25">
      <c r="A114" s="3" t="s">
        <v>312</v>
      </c>
      <c r="B114" s="8" t="s">
        <v>303</v>
      </c>
      <c r="C114" s="3" t="s">
        <v>300</v>
      </c>
      <c r="D114" s="3">
        <f>D112/D113/12*1000</f>
        <v>21550</v>
      </c>
      <c r="E114" s="20">
        <f>E112/E113/12*1000</f>
        <v>22474.999999999996</v>
      </c>
    </row>
    <row r="115" spans="1:5" ht="14.25">
      <c r="A115" s="3" t="s">
        <v>183</v>
      </c>
      <c r="B115" s="8" t="s">
        <v>54</v>
      </c>
      <c r="C115" s="3" t="s">
        <v>120</v>
      </c>
      <c r="D115" s="3">
        <v>138</v>
      </c>
      <c r="E115" s="3">
        <v>222.2</v>
      </c>
    </row>
    <row r="116" spans="1:5" ht="14.25">
      <c r="A116" s="3" t="s">
        <v>184</v>
      </c>
      <c r="B116" s="8" t="s">
        <v>55</v>
      </c>
      <c r="C116" s="3" t="s">
        <v>120</v>
      </c>
      <c r="D116" s="3"/>
      <c r="E116" s="3"/>
    </row>
    <row r="117" spans="1:5" ht="14.25">
      <c r="A117" s="3" t="s">
        <v>185</v>
      </c>
      <c r="B117" s="8" t="s">
        <v>56</v>
      </c>
      <c r="C117" s="3" t="s">
        <v>120</v>
      </c>
      <c r="D117" s="3"/>
      <c r="E117" s="3"/>
    </row>
    <row r="118" spans="1:5" ht="22.5">
      <c r="A118" s="3" t="s">
        <v>186</v>
      </c>
      <c r="B118" s="8" t="s">
        <v>57</v>
      </c>
      <c r="C118" s="3" t="s">
        <v>120</v>
      </c>
      <c r="D118" s="3"/>
      <c r="E118" s="3"/>
    </row>
    <row r="119" spans="1:5" ht="22.5">
      <c r="A119" s="3" t="s">
        <v>187</v>
      </c>
      <c r="B119" s="8" t="s">
        <v>58</v>
      </c>
      <c r="C119" s="3" t="s">
        <v>120</v>
      </c>
      <c r="D119" s="3"/>
      <c r="E119" s="3"/>
    </row>
    <row r="120" spans="1:5" ht="22.5">
      <c r="A120" s="3" t="s">
        <v>188</v>
      </c>
      <c r="B120" s="8" t="s">
        <v>59</v>
      </c>
      <c r="C120" s="3" t="s">
        <v>120</v>
      </c>
      <c r="D120" s="3"/>
      <c r="E120" s="3"/>
    </row>
    <row r="121" spans="1:5" ht="14.25">
      <c r="A121" s="3" t="s">
        <v>189</v>
      </c>
      <c r="B121" s="8" t="s">
        <v>60</v>
      </c>
      <c r="C121" s="3" t="s">
        <v>120</v>
      </c>
      <c r="D121" s="3"/>
      <c r="E121" s="3"/>
    </row>
    <row r="122" spans="1:5" ht="22.5">
      <c r="A122" s="3" t="s">
        <v>190</v>
      </c>
      <c r="B122" s="8" t="s">
        <v>320</v>
      </c>
      <c r="C122" s="3" t="s">
        <v>120</v>
      </c>
      <c r="D122" s="3">
        <v>14.3</v>
      </c>
      <c r="E122" s="3"/>
    </row>
    <row r="123" spans="1:5" ht="22.5">
      <c r="A123" s="3" t="s">
        <v>317</v>
      </c>
      <c r="B123" s="8" t="s">
        <v>319</v>
      </c>
      <c r="C123" s="3" t="s">
        <v>120</v>
      </c>
      <c r="D123" s="3">
        <v>800.7</v>
      </c>
      <c r="E123" s="3">
        <v>1175.5</v>
      </c>
    </row>
    <row r="124" spans="1:5" ht="15" customHeight="1">
      <c r="A124" s="3" t="s">
        <v>191</v>
      </c>
      <c r="B124" s="10" t="s">
        <v>61</v>
      </c>
      <c r="C124" s="3" t="s">
        <v>120</v>
      </c>
      <c r="D124" s="3"/>
      <c r="E124" s="3"/>
    </row>
    <row r="125" spans="1:5" ht="22.5">
      <c r="A125" s="22" t="s">
        <v>192</v>
      </c>
      <c r="B125" s="7" t="s">
        <v>62</v>
      </c>
      <c r="C125" s="3" t="s">
        <v>120</v>
      </c>
      <c r="D125" s="23">
        <f>D126+D129+D132+D135+D138+D141+D144+D147</f>
        <v>547.2034649999999</v>
      </c>
      <c r="E125" s="23">
        <f>E126+E129+E132+E135+E138+E141+E144+E147</f>
        <v>540.4127607999999</v>
      </c>
    </row>
    <row r="126" spans="1:5" ht="14.25">
      <c r="A126" s="22" t="s">
        <v>193</v>
      </c>
      <c r="B126" s="7" t="s">
        <v>25</v>
      </c>
      <c r="C126" s="3" t="s">
        <v>120</v>
      </c>
      <c r="D126" s="23">
        <f>D127*D128</f>
        <v>0</v>
      </c>
      <c r="E126" s="23">
        <f>E127*E128</f>
        <v>0</v>
      </c>
    </row>
    <row r="127" spans="1:5" ht="14.25">
      <c r="A127" s="3" t="s">
        <v>194</v>
      </c>
      <c r="B127" s="12" t="s">
        <v>229</v>
      </c>
      <c r="C127" s="3" t="s">
        <v>246</v>
      </c>
      <c r="D127" s="3"/>
      <c r="E127" s="3"/>
    </row>
    <row r="128" spans="1:5" ht="14.25">
      <c r="A128" s="3" t="s">
        <v>195</v>
      </c>
      <c r="B128" s="12" t="s">
        <v>230</v>
      </c>
      <c r="C128" s="3" t="s">
        <v>231</v>
      </c>
      <c r="D128" s="3"/>
      <c r="E128" s="3"/>
    </row>
    <row r="129" spans="1:5" ht="13.5" customHeight="1">
      <c r="A129" s="22" t="s">
        <v>196</v>
      </c>
      <c r="B129" s="7" t="s">
        <v>26</v>
      </c>
      <c r="C129" s="3" t="s">
        <v>120</v>
      </c>
      <c r="D129" s="23">
        <f>D130*D131</f>
        <v>0</v>
      </c>
      <c r="E129" s="23">
        <f>E130*E131</f>
        <v>0</v>
      </c>
    </row>
    <row r="130" spans="1:5" ht="14.25">
      <c r="A130" s="9" t="s">
        <v>197</v>
      </c>
      <c r="B130" s="12" t="s">
        <v>232</v>
      </c>
      <c r="C130" s="3" t="s">
        <v>235</v>
      </c>
      <c r="D130" s="3"/>
      <c r="E130" s="3"/>
    </row>
    <row r="131" spans="1:5" ht="15" customHeight="1">
      <c r="A131" s="9" t="s">
        <v>198</v>
      </c>
      <c r="B131" s="12" t="s">
        <v>233</v>
      </c>
      <c r="C131" s="3" t="s">
        <v>234</v>
      </c>
      <c r="D131" s="3"/>
      <c r="E131" s="3"/>
    </row>
    <row r="132" spans="1:5" ht="14.25">
      <c r="A132" s="22" t="s">
        <v>199</v>
      </c>
      <c r="B132" s="7" t="s">
        <v>27</v>
      </c>
      <c r="C132" s="3" t="s">
        <v>120</v>
      </c>
      <c r="D132" s="23">
        <f>D133*D134</f>
        <v>0</v>
      </c>
      <c r="E132" s="23">
        <f>E133*E134</f>
        <v>0</v>
      </c>
    </row>
    <row r="133" spans="1:5" ht="14.25">
      <c r="A133" s="9" t="s">
        <v>200</v>
      </c>
      <c r="B133" s="12" t="s">
        <v>229</v>
      </c>
      <c r="C133" s="3" t="s">
        <v>246</v>
      </c>
      <c r="D133" s="3"/>
      <c r="E133" s="3"/>
    </row>
    <row r="134" spans="1:5" ht="14.25">
      <c r="A134" s="9" t="s">
        <v>201</v>
      </c>
      <c r="B134" s="12" t="s">
        <v>230</v>
      </c>
      <c r="C134" s="3" t="s">
        <v>231</v>
      </c>
      <c r="D134" s="3"/>
      <c r="E134" s="3"/>
    </row>
    <row r="135" spans="1:5" ht="14.25">
      <c r="A135" s="22" t="s">
        <v>202</v>
      </c>
      <c r="B135" s="7" t="s">
        <v>28</v>
      </c>
      <c r="C135" s="3" t="s">
        <v>120</v>
      </c>
      <c r="D135" s="23">
        <f>D136*D137</f>
        <v>0</v>
      </c>
      <c r="E135" s="23">
        <f>E136*E137</f>
        <v>0</v>
      </c>
    </row>
    <row r="136" spans="1:5" ht="14.25">
      <c r="A136" s="9" t="s">
        <v>203</v>
      </c>
      <c r="B136" s="12" t="s">
        <v>232</v>
      </c>
      <c r="C136" s="3" t="s">
        <v>235</v>
      </c>
      <c r="D136" s="3"/>
      <c r="E136" s="3"/>
    </row>
    <row r="137" spans="1:5" ht="14.25">
      <c r="A137" s="9" t="s">
        <v>204</v>
      </c>
      <c r="B137" s="12" t="s">
        <v>233</v>
      </c>
      <c r="C137" s="3" t="s">
        <v>234</v>
      </c>
      <c r="D137" s="3"/>
      <c r="E137" s="3"/>
    </row>
    <row r="138" spans="1:5" ht="14.25">
      <c r="A138" s="22" t="s">
        <v>205</v>
      </c>
      <c r="B138" s="7" t="s">
        <v>29</v>
      </c>
      <c r="C138" s="3" t="s">
        <v>120</v>
      </c>
      <c r="D138" s="23">
        <f>D139*D140</f>
        <v>0</v>
      </c>
      <c r="E138" s="23">
        <f>E139*E140</f>
        <v>0</v>
      </c>
    </row>
    <row r="139" spans="1:5" ht="14.25">
      <c r="A139" s="9" t="s">
        <v>206</v>
      </c>
      <c r="B139" s="12" t="s">
        <v>229</v>
      </c>
      <c r="C139" s="3" t="s">
        <v>246</v>
      </c>
      <c r="D139" s="3"/>
      <c r="E139" s="3"/>
    </row>
    <row r="140" spans="1:5" ht="14.25">
      <c r="A140" s="9" t="s">
        <v>207</v>
      </c>
      <c r="B140" s="12" t="s">
        <v>230</v>
      </c>
      <c r="C140" s="3" t="s">
        <v>231</v>
      </c>
      <c r="D140" s="3"/>
      <c r="E140" s="3"/>
    </row>
    <row r="141" spans="1:5" ht="14.25">
      <c r="A141" s="22" t="s">
        <v>208</v>
      </c>
      <c r="B141" s="7" t="s">
        <v>30</v>
      </c>
      <c r="C141" s="3" t="s">
        <v>120</v>
      </c>
      <c r="D141" s="23">
        <f>D142*D143</f>
        <v>0</v>
      </c>
      <c r="E141" s="23">
        <f>E142*E143</f>
        <v>0</v>
      </c>
    </row>
    <row r="142" spans="1:5" ht="14.25">
      <c r="A142" s="9" t="s">
        <v>209</v>
      </c>
      <c r="B142" s="12" t="s">
        <v>232</v>
      </c>
      <c r="C142" s="3" t="s">
        <v>235</v>
      </c>
      <c r="D142" s="3"/>
      <c r="E142" s="3"/>
    </row>
    <row r="143" spans="1:5" ht="14.25">
      <c r="A143" s="9" t="s">
        <v>210</v>
      </c>
      <c r="B143" s="12" t="s">
        <v>233</v>
      </c>
      <c r="C143" s="3" t="s">
        <v>234</v>
      </c>
      <c r="D143" s="3"/>
      <c r="E143" s="3"/>
    </row>
    <row r="144" spans="1:5" ht="14.25">
      <c r="A144" s="22" t="s">
        <v>211</v>
      </c>
      <c r="B144" s="7" t="s">
        <v>31</v>
      </c>
      <c r="C144" s="3" t="s">
        <v>120</v>
      </c>
      <c r="D144" s="23">
        <f>D145*D146</f>
        <v>547.2034649999999</v>
      </c>
      <c r="E144" s="23">
        <f>E145*E146</f>
        <v>540.4127607999999</v>
      </c>
    </row>
    <row r="145" spans="1:5" ht="14.25">
      <c r="A145" s="9" t="s">
        <v>212</v>
      </c>
      <c r="B145" s="12" t="s">
        <v>229</v>
      </c>
      <c r="C145" s="3" t="s">
        <v>246</v>
      </c>
      <c r="D145" s="25">
        <v>2.781</v>
      </c>
      <c r="E145" s="3">
        <v>2.4536</v>
      </c>
    </row>
    <row r="146" spans="1:5" ht="14.25">
      <c r="A146" s="9" t="s">
        <v>213</v>
      </c>
      <c r="B146" s="12" t="s">
        <v>230</v>
      </c>
      <c r="C146" s="3" t="s">
        <v>231</v>
      </c>
      <c r="D146" s="25">
        <v>196.765</v>
      </c>
      <c r="E146" s="3">
        <v>220.253</v>
      </c>
    </row>
    <row r="147" spans="1:5" ht="14.25">
      <c r="A147" s="22" t="s">
        <v>214</v>
      </c>
      <c r="B147" s="7" t="s">
        <v>32</v>
      </c>
      <c r="C147" s="3" t="s">
        <v>120</v>
      </c>
      <c r="D147" s="23">
        <f>D148*D149</f>
        <v>0</v>
      </c>
      <c r="E147" s="23">
        <f>E148*E149</f>
        <v>0</v>
      </c>
    </row>
    <row r="148" spans="1:5" ht="14.25">
      <c r="A148" s="9" t="s">
        <v>215</v>
      </c>
      <c r="B148" s="12" t="s">
        <v>232</v>
      </c>
      <c r="C148" s="3" t="s">
        <v>235</v>
      </c>
      <c r="D148" s="3"/>
      <c r="E148" s="3"/>
    </row>
    <row r="149" spans="1:5" ht="14.25">
      <c r="A149" s="9" t="s">
        <v>216</v>
      </c>
      <c r="B149" s="12" t="s">
        <v>233</v>
      </c>
      <c r="C149" s="3" t="s">
        <v>234</v>
      </c>
      <c r="D149" s="3"/>
      <c r="E149" s="3"/>
    </row>
    <row r="150" spans="1:5" ht="14.25">
      <c r="A150" s="22" t="s">
        <v>217</v>
      </c>
      <c r="B150" s="7" t="s">
        <v>63</v>
      </c>
      <c r="C150" s="3" t="s">
        <v>120</v>
      </c>
      <c r="D150" s="23">
        <f>D48+D83+D85+D90+D93+D94+D104+D105+D111+D125</f>
        <v>15619.714398977</v>
      </c>
      <c r="E150" s="23">
        <f>E48+E83+E85+E90+E93+E94+E104+E105+E111+E125</f>
        <v>14728.2840748</v>
      </c>
    </row>
    <row r="151" spans="1:5" ht="33.75">
      <c r="A151" s="9" t="s">
        <v>321</v>
      </c>
      <c r="B151" s="12" t="s">
        <v>322</v>
      </c>
      <c r="C151" s="3" t="s">
        <v>120</v>
      </c>
      <c r="D151" s="23">
        <f>D150*(D16+D17+D18+D19+D29+D30)/(D13-D20+D26)</f>
        <v>10444.10945680083</v>
      </c>
      <c r="E151" s="23">
        <f>E150*(E16+E17+E18+E19+E29+E30)/(E13-E20+E26)</f>
        <v>8898.101122996952</v>
      </c>
    </row>
    <row r="152" spans="1:5" ht="14.25">
      <c r="A152" s="22">
        <v>3</v>
      </c>
      <c r="B152" s="7" t="s">
        <v>64</v>
      </c>
      <c r="C152" s="3" t="s">
        <v>120</v>
      </c>
      <c r="D152" s="3"/>
      <c r="E152" s="3"/>
    </row>
    <row r="153" spans="1:5" ht="14.25">
      <c r="A153" s="22">
        <v>4</v>
      </c>
      <c r="B153" s="13" t="s">
        <v>243</v>
      </c>
      <c r="C153" s="3" t="s">
        <v>120</v>
      </c>
      <c r="D153" s="3">
        <f>D154+D156</f>
        <v>6972.885090044258</v>
      </c>
      <c r="E153" s="3">
        <v>6962.496</v>
      </c>
    </row>
    <row r="154" spans="1:5" ht="14.25">
      <c r="A154" s="22" t="s">
        <v>259</v>
      </c>
      <c r="B154" s="14" t="s">
        <v>65</v>
      </c>
      <c r="C154" s="3" t="s">
        <v>120</v>
      </c>
      <c r="D154" s="3">
        <f>D31*D159/1000</f>
        <v>6685.890849159324</v>
      </c>
      <c r="E154" s="3">
        <v>6687.729</v>
      </c>
    </row>
    <row r="155" spans="1:5" ht="14.25">
      <c r="A155" s="22" t="s">
        <v>260</v>
      </c>
      <c r="B155" s="14" t="s">
        <v>66</v>
      </c>
      <c r="C155" s="3" t="s">
        <v>120</v>
      </c>
      <c r="D155" s="3"/>
      <c r="E155" s="3"/>
    </row>
    <row r="156" spans="1:5" ht="14.25">
      <c r="A156" s="22" t="s">
        <v>261</v>
      </c>
      <c r="B156" s="14" t="s">
        <v>67</v>
      </c>
      <c r="C156" s="3" t="s">
        <v>120</v>
      </c>
      <c r="D156" s="3">
        <f>D33*D159/1000</f>
        <v>286.994240884934</v>
      </c>
      <c r="E156" s="3">
        <v>274.767</v>
      </c>
    </row>
    <row r="157" spans="1:5" ht="14.25">
      <c r="A157" s="22" t="s">
        <v>323</v>
      </c>
      <c r="B157" s="14" t="s">
        <v>324</v>
      </c>
      <c r="C157" s="3" t="s">
        <v>120</v>
      </c>
      <c r="D157" s="3"/>
      <c r="E157" s="3"/>
    </row>
    <row r="158" spans="1:5" ht="45">
      <c r="A158" s="22" t="s">
        <v>328</v>
      </c>
      <c r="B158" s="14" t="s">
        <v>329</v>
      </c>
      <c r="C158" s="3" t="s">
        <v>120</v>
      </c>
      <c r="D158" s="3"/>
      <c r="E158" s="3"/>
    </row>
    <row r="159" spans="1:5" ht="14.25">
      <c r="A159" s="22">
        <v>5</v>
      </c>
      <c r="B159" s="15" t="s">
        <v>236</v>
      </c>
      <c r="C159" s="3" t="s">
        <v>237</v>
      </c>
      <c r="D159" s="3">
        <v>954.6744757</v>
      </c>
      <c r="E159" s="3">
        <v>914</v>
      </c>
    </row>
    <row r="160" spans="1:5" ht="14.25">
      <c r="A160" s="22">
        <v>6</v>
      </c>
      <c r="B160" s="2" t="s">
        <v>68</v>
      </c>
      <c r="C160" s="3" t="s">
        <v>120</v>
      </c>
      <c r="D160" s="3">
        <f>D153-D151</f>
        <v>-3471.2243667565726</v>
      </c>
      <c r="E160" s="3">
        <f>E153-E151</f>
        <v>-1935.6051229969516</v>
      </c>
    </row>
    <row r="161" spans="1:5" ht="14.25">
      <c r="A161" s="22">
        <v>7</v>
      </c>
      <c r="B161" s="7" t="s">
        <v>69</v>
      </c>
      <c r="C161" s="3" t="s">
        <v>120</v>
      </c>
      <c r="D161" s="3"/>
      <c r="E161" s="3"/>
    </row>
    <row r="162" spans="1:5" ht="14.25">
      <c r="A162" s="22" t="s">
        <v>262</v>
      </c>
      <c r="B162" s="14" t="s">
        <v>70</v>
      </c>
      <c r="C162" s="3" t="s">
        <v>120</v>
      </c>
      <c r="D162" s="3"/>
      <c r="E162" s="3"/>
    </row>
    <row r="163" spans="1:5" ht="14.25">
      <c r="A163" s="22" t="s">
        <v>263</v>
      </c>
      <c r="B163" s="14" t="s">
        <v>71</v>
      </c>
      <c r="C163" s="3" t="s">
        <v>120</v>
      </c>
      <c r="D163" s="3"/>
      <c r="E163" s="3"/>
    </row>
    <row r="164" spans="1:5" ht="14.25">
      <c r="A164" s="22" t="s">
        <v>264</v>
      </c>
      <c r="B164" s="14" t="s">
        <v>72</v>
      </c>
      <c r="C164" s="3" t="s">
        <v>120</v>
      </c>
      <c r="D164" s="3"/>
      <c r="E164" s="3"/>
    </row>
    <row r="165" spans="1:5" ht="14.25">
      <c r="A165" s="22" t="s">
        <v>265</v>
      </c>
      <c r="B165" s="14" t="s">
        <v>73</v>
      </c>
      <c r="C165" s="3" t="s">
        <v>120</v>
      </c>
      <c r="D165" s="3"/>
      <c r="E165" s="3"/>
    </row>
    <row r="166" spans="1:5" ht="14.25">
      <c r="A166" s="22" t="s">
        <v>266</v>
      </c>
      <c r="B166" s="14" t="s">
        <v>74</v>
      </c>
      <c r="C166" s="3" t="s">
        <v>120</v>
      </c>
      <c r="D166" s="3"/>
      <c r="E166" s="3"/>
    </row>
    <row r="167" spans="1:5" ht="14.25">
      <c r="A167" s="22" t="s">
        <v>267</v>
      </c>
      <c r="B167" s="14" t="s">
        <v>247</v>
      </c>
      <c r="C167" s="3" t="s">
        <v>120</v>
      </c>
      <c r="D167" s="3"/>
      <c r="E167" s="3"/>
    </row>
    <row r="168" spans="1:5" ht="14.25">
      <c r="A168" s="22" t="s">
        <v>268</v>
      </c>
      <c r="B168" s="14" t="s">
        <v>75</v>
      </c>
      <c r="C168" s="3" t="s">
        <v>120</v>
      </c>
      <c r="D168" s="3"/>
      <c r="E168" s="3"/>
    </row>
    <row r="169" spans="1:5" ht="14.25">
      <c r="A169" s="22" t="s">
        <v>269</v>
      </c>
      <c r="B169" s="14" t="s">
        <v>76</v>
      </c>
      <c r="C169" s="3" t="s">
        <v>120</v>
      </c>
      <c r="D169" s="3"/>
      <c r="E169" s="3"/>
    </row>
    <row r="170" spans="1:5" ht="14.25">
      <c r="A170" s="22">
        <v>8</v>
      </c>
      <c r="B170" s="22" t="s">
        <v>270</v>
      </c>
      <c r="C170" s="22" t="s">
        <v>250</v>
      </c>
      <c r="D170" s="3">
        <v>51.6</v>
      </c>
      <c r="E170" s="3">
        <v>61.5</v>
      </c>
    </row>
    <row r="171" spans="1:5" ht="81">
      <c r="A171" s="3" t="s">
        <v>274</v>
      </c>
      <c r="B171" s="5" t="s">
        <v>339</v>
      </c>
      <c r="C171" s="3" t="s">
        <v>250</v>
      </c>
      <c r="D171" s="3">
        <v>50.5</v>
      </c>
      <c r="E171" s="25">
        <v>61.5</v>
      </c>
    </row>
    <row r="172" spans="1:5" ht="14.25">
      <c r="A172" s="3" t="s">
        <v>275</v>
      </c>
      <c r="B172" s="3" t="s">
        <v>271</v>
      </c>
      <c r="C172" s="3" t="s">
        <v>250</v>
      </c>
      <c r="D172" s="3"/>
      <c r="E172" s="25"/>
    </row>
    <row r="173" spans="1:5" ht="14.25">
      <c r="A173" s="3" t="s">
        <v>276</v>
      </c>
      <c r="B173" s="3" t="s">
        <v>272</v>
      </c>
      <c r="C173" s="3" t="s">
        <v>250</v>
      </c>
      <c r="D173" s="3">
        <v>77.1</v>
      </c>
      <c r="E173" s="25">
        <v>62.4</v>
      </c>
    </row>
    <row r="174" spans="1:5" ht="14.25">
      <c r="A174" s="3" t="s">
        <v>325</v>
      </c>
      <c r="B174" s="3" t="s">
        <v>326</v>
      </c>
      <c r="C174" s="3" t="s">
        <v>250</v>
      </c>
      <c r="D174" s="3"/>
      <c r="E174" s="3"/>
    </row>
    <row r="175" spans="1:5" ht="14.25">
      <c r="A175" s="22">
        <v>9</v>
      </c>
      <c r="B175" s="22" t="s">
        <v>273</v>
      </c>
      <c r="C175" s="22" t="s">
        <v>120</v>
      </c>
      <c r="D175" s="3">
        <f>D176+D178</f>
        <v>3371.1</v>
      </c>
      <c r="E175" s="3">
        <f>E176+E178</f>
        <v>2677.3</v>
      </c>
    </row>
    <row r="176" spans="1:5" ht="81">
      <c r="A176" s="3" t="s">
        <v>277</v>
      </c>
      <c r="B176" s="5" t="s">
        <v>339</v>
      </c>
      <c r="C176" s="3" t="s">
        <v>120</v>
      </c>
      <c r="D176" s="3">
        <v>3305.4</v>
      </c>
      <c r="E176" s="3">
        <v>2574</v>
      </c>
    </row>
    <row r="177" spans="1:5" ht="14.25">
      <c r="A177" s="3" t="s">
        <v>278</v>
      </c>
      <c r="B177" s="3" t="s">
        <v>271</v>
      </c>
      <c r="C177" s="3" t="s">
        <v>120</v>
      </c>
      <c r="D177" s="3"/>
      <c r="E177" s="3"/>
    </row>
    <row r="178" spans="1:5" ht="14.25">
      <c r="A178" s="3" t="s">
        <v>279</v>
      </c>
      <c r="B178" s="3" t="s">
        <v>272</v>
      </c>
      <c r="C178" s="3" t="s">
        <v>120</v>
      </c>
      <c r="D178" s="3">
        <v>65.7</v>
      </c>
      <c r="E178" s="3">
        <v>103.3</v>
      </c>
    </row>
    <row r="179" spans="1:5" ht="14.25">
      <c r="A179" s="3" t="s">
        <v>327</v>
      </c>
      <c r="B179" s="3" t="s">
        <v>326</v>
      </c>
      <c r="C179" s="3" t="s">
        <v>120</v>
      </c>
      <c r="D179" s="3"/>
      <c r="E179" s="3"/>
    </row>
    <row r="180" spans="1:5" ht="14.25">
      <c r="A180" s="18"/>
      <c r="B180" s="18"/>
      <c r="C180" s="18"/>
      <c r="D180" s="18"/>
      <c r="E180" s="18"/>
    </row>
    <row r="181" spans="1:2" ht="14.25">
      <c r="A181" s="33" t="s">
        <v>304</v>
      </c>
      <c r="B181" s="33"/>
    </row>
    <row r="182" spans="1:5" ht="14.25">
      <c r="A182" s="29" t="s">
        <v>305</v>
      </c>
      <c r="B182" s="29"/>
      <c r="C182" s="29"/>
      <c r="D182" s="29"/>
      <c r="E182" s="29"/>
    </row>
    <row r="183" spans="1:4" ht="14.25">
      <c r="A183" s="34" t="s">
        <v>295</v>
      </c>
      <c r="B183" s="34"/>
      <c r="C183" s="29" t="s">
        <v>340</v>
      </c>
      <c r="D183" s="29"/>
    </row>
    <row r="184" spans="2:4" ht="14.25">
      <c r="B184" s="26" t="s">
        <v>286</v>
      </c>
      <c r="C184" s="30" t="s">
        <v>287</v>
      </c>
      <c r="D184" s="30"/>
    </row>
    <row r="185" spans="1:2" ht="14.25">
      <c r="A185" s="29" t="s">
        <v>288</v>
      </c>
      <c r="B185" s="29"/>
    </row>
    <row r="186" spans="1:5" ht="14.25">
      <c r="A186" s="29" t="s">
        <v>341</v>
      </c>
      <c r="B186" s="29"/>
      <c r="C186" s="29" t="s">
        <v>289</v>
      </c>
      <c r="D186" s="29"/>
      <c r="E186" s="4" t="s">
        <v>342</v>
      </c>
    </row>
    <row r="187" spans="1:5" ht="14.25">
      <c r="A187" s="30" t="s">
        <v>290</v>
      </c>
      <c r="B187" s="30"/>
      <c r="C187" s="30" t="s">
        <v>291</v>
      </c>
      <c r="D187" s="30"/>
      <c r="E187" s="26" t="s">
        <v>287</v>
      </c>
    </row>
    <row r="188" spans="2:4" ht="14.25" customHeight="1">
      <c r="B188" s="4" t="s">
        <v>292</v>
      </c>
      <c r="C188" s="29" t="s">
        <v>343</v>
      </c>
      <c r="D188" s="29"/>
    </row>
    <row r="189" spans="2:4" ht="15" customHeight="1">
      <c r="B189" s="27" t="s">
        <v>293</v>
      </c>
      <c r="C189" s="30" t="s">
        <v>294</v>
      </c>
      <c r="D189" s="30"/>
    </row>
  </sheetData>
  <sheetProtection/>
  <mergeCells count="20">
    <mergeCell ref="G8:J8"/>
    <mergeCell ref="A7:E7"/>
    <mergeCell ref="A3:E3"/>
    <mergeCell ref="A5:E5"/>
    <mergeCell ref="C184:D184"/>
    <mergeCell ref="A185:B185"/>
    <mergeCell ref="D1:E1"/>
    <mergeCell ref="A4:E4"/>
    <mergeCell ref="A6:D6"/>
    <mergeCell ref="A181:B181"/>
    <mergeCell ref="A182:E182"/>
    <mergeCell ref="A183:B183"/>
    <mergeCell ref="C183:D183"/>
    <mergeCell ref="C186:D186"/>
    <mergeCell ref="A187:B187"/>
    <mergeCell ref="C187:D187"/>
    <mergeCell ref="C188:D188"/>
    <mergeCell ref="C189:D189"/>
    <mergeCell ref="D2:E2"/>
    <mergeCell ref="A186:B186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1</cp:lastModifiedBy>
  <cp:lastPrinted>2013-03-14T09:53:25Z</cp:lastPrinted>
  <dcterms:created xsi:type="dcterms:W3CDTF">2011-10-19T07:39:11Z</dcterms:created>
  <dcterms:modified xsi:type="dcterms:W3CDTF">2013-03-14T09:57:48Z</dcterms:modified>
  <cp:category/>
  <cp:version/>
  <cp:contentType/>
  <cp:contentStatus/>
</cp:coreProperties>
</file>