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20" windowHeight="8784" activeTab="1"/>
  </bookViews>
  <sheets>
    <sheet name="НВВ на сод.9 мес.12г" sheetId="1" r:id="rId1"/>
    <sheet name="НВВ на  сод.2012г" sheetId="2" r:id="rId2"/>
    <sheet name="Лист3" sheetId="3" r:id="rId3"/>
  </sheets>
  <definedNames>
    <definedName name="_xlnm.Print_Area" localSheetId="1">'НВВ на  сод.2012г'!$A$1:$E$86</definedName>
    <definedName name="_xlnm.Print_Area" localSheetId="0">'НВВ на сод.9 мес.12г'!$A$1:$E$86</definedName>
  </definedNames>
  <calcPr fullCalcOnLoad="1"/>
</workbook>
</file>

<file path=xl/sharedStrings.xml><?xml version="1.0" encoding="utf-8"?>
<sst xmlns="http://schemas.openxmlformats.org/spreadsheetml/2006/main" count="435" uniqueCount="156">
  <si>
    <t>Форма  № 5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</si>
  <si>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</si>
  <si>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r>
      <t xml:space="preserve">Отчет о доходах и расходах </t>
    </r>
    <r>
      <rPr>
        <b/>
        <sz val="14"/>
        <rFont val="Times New Roman"/>
        <family val="1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</si>
  <si>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за январь - сентябрь  2012 года</t>
  </si>
  <si>
    <t>ОАО "1253 ЦРБРЛВ"</t>
  </si>
  <si>
    <t>Сроки предоставления: ежеквартальная - до 30 апреля, 30 июля и 30 октября. Годовая - до 1 апреля.</t>
  </si>
  <si>
    <t>тыс. руб.</t>
  </si>
  <si>
    <t>№п/п</t>
  </si>
  <si>
    <t>Показатель</t>
  </si>
  <si>
    <t>Ед.изм.</t>
  </si>
  <si>
    <t>фактические показатели</t>
  </si>
  <si>
    <t>с учетом собственного потребления</t>
  </si>
  <si>
    <t>без учета собственного потребления</t>
  </si>
  <si>
    <r>
      <t xml:space="preserve">НВВ сетевой организации ВСЕГО </t>
    </r>
    <r>
      <rPr>
        <sz val="11"/>
        <rFont val="Arial Cyr"/>
        <family val="0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</si>
  <si>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тыс.руб.</t>
  </si>
  <si>
    <t>1.1.</t>
  </si>
  <si>
    <t>Подконтрольные расходы</t>
  </si>
  <si>
    <t>1.1.1.</t>
  </si>
  <si>
    <t>Материальные затраты</t>
  </si>
  <si>
    <t>1.1.1.1.</t>
  </si>
  <si>
    <t>Сырье, материалы, запасные части, инструмент, топливо</t>
  </si>
  <si>
    <t>1.1.1.2.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</si>
  <si>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</si>
  <si>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1.1.2.</t>
  </si>
  <si>
    <t>Расходы на оплату труда</t>
  </si>
  <si>
    <t>1.1.2.1.</t>
  </si>
  <si>
    <t>численность персонала</t>
  </si>
  <si>
    <t>чел.</t>
  </si>
  <si>
    <t>1.1.2.2.</t>
  </si>
  <si>
    <t>среднемесячная  заработная плата</t>
  </si>
  <si>
    <t>руб.</t>
  </si>
  <si>
    <t>1.1.3.</t>
  </si>
  <si>
    <t>Прочие расходы, всего, в том числе:</t>
  </si>
  <si>
    <t>1.1.3.1.</t>
  </si>
  <si>
    <t>Ремонт основных фондов</t>
  </si>
  <si>
    <t>1.1.3.2.</t>
  </si>
  <si>
    <t>Оплата работ и услуг сторонних организаций</t>
  </si>
  <si>
    <t>1.1.3.2.1.</t>
  </si>
  <si>
    <t>услуги связи</t>
  </si>
  <si>
    <t>1.1.3.2.2.</t>
  </si>
  <si>
    <t>Расходы на услуги вневедомственной охраны и коммунального хозяйства</t>
  </si>
  <si>
    <t>1.1.3.2.3.</t>
  </si>
  <si>
    <t>Расходы на юридические и информационные услуги</t>
  </si>
  <si>
    <t>1.1.3.2.4.</t>
  </si>
  <si>
    <t>Расходы на аудиторские и консультационные услуги</t>
  </si>
  <si>
    <t>1.1.3.2.5.</t>
  </si>
  <si>
    <t>Транспортные услуги</t>
  </si>
  <si>
    <t>1.1.3.2.6.</t>
  </si>
  <si>
    <t>Прочие услуги сторонних организаций</t>
  </si>
  <si>
    <t>1.1.3.3.</t>
  </si>
  <si>
    <t>Расходы на командировки и представительские</t>
  </si>
  <si>
    <t>1.1.3.4.</t>
  </si>
  <si>
    <t>Расходы на подготовку кадров</t>
  </si>
  <si>
    <t>1.1.3.5.</t>
  </si>
  <si>
    <t>Расходы на обеспечение нормальных условий труда и мер по технике безопасности</t>
  </si>
  <si>
    <t>1.1.3.6.</t>
  </si>
  <si>
    <t>Расходы на страхование</t>
  </si>
  <si>
    <t>1.1.3.7.</t>
  </si>
  <si>
    <t>Другие прочие расходы</t>
  </si>
  <si>
    <t>1.1.4.</t>
  </si>
  <si>
    <t>Расходы из прибыли, в т.ч.:</t>
  </si>
  <si>
    <t>1.1.4.1.</t>
  </si>
  <si>
    <t>расходы на обслуживание  заемных средств</t>
  </si>
  <si>
    <t>1.1.4.2.</t>
  </si>
  <si>
    <t>расходы по коллективным договорам</t>
  </si>
  <si>
    <t>1.1.4.3.</t>
  </si>
  <si>
    <t>прочие расходы из прибыли</t>
  </si>
  <si>
    <t>1.2.</t>
  </si>
  <si>
    <t>Неподконтрольные расходы</t>
  </si>
  <si>
    <t>1.2.1.</t>
  </si>
  <si>
    <t>Оплата услуг ОАО "ФСК ЕЭС"</t>
  </si>
  <si>
    <t>1.2.2.</t>
  </si>
  <si>
    <t>Электроэнергия на хоз. нужды</t>
  </si>
  <si>
    <t>1.2.3.</t>
  </si>
  <si>
    <t>Теплоэнергия</t>
  </si>
  <si>
    <t>1.2.4.</t>
  </si>
  <si>
    <t>Плата за аренду имущества и лизинг</t>
  </si>
  <si>
    <t>1.2.5.</t>
  </si>
  <si>
    <t>Налоги, всего, в том числе:</t>
  </si>
  <si>
    <t>1.2.5.1.</t>
  </si>
  <si>
    <t>плата за землю</t>
  </si>
  <si>
    <t>1.2.5.2.</t>
  </si>
  <si>
    <t>Налог на имущество</t>
  </si>
  <si>
    <t>1.2.5.3.</t>
  </si>
  <si>
    <t>Прочие налоги и сборы</t>
  </si>
  <si>
    <t>1.2.6.</t>
  </si>
  <si>
    <t>Отчисления на социальные нужды (ЕСН)</t>
  </si>
  <si>
    <t>1.2.7.</t>
  </si>
  <si>
    <t>Амортизация основных средств</t>
  </si>
  <si>
    <t>1.2.8.</t>
  </si>
  <si>
    <t>Расходы на финансирование капитальных вложений</t>
  </si>
  <si>
    <t>1.2.11.</t>
  </si>
  <si>
    <t>Прочие неподконтрольные расходы</t>
  </si>
  <si>
    <t>1.2.12.</t>
  </si>
  <si>
    <t>Налог на прибыль</t>
  </si>
  <si>
    <t>1.2.13.</t>
  </si>
  <si>
    <t>Выпадающие доходы/экономия средств</t>
  </si>
  <si>
    <t>Затраты на компенсацию потерь электрической энергии без НДС</t>
  </si>
  <si>
    <t>Платежи  компании  в адрес смежных сетевых организаций:</t>
  </si>
  <si>
    <t>Х</t>
  </si>
  <si>
    <t>3.1.</t>
  </si>
  <si>
    <t>ОАО "МРСК"без НДС</t>
  </si>
  <si>
    <t>3.2.</t>
  </si>
  <si>
    <t>…..</t>
  </si>
  <si>
    <t>4.1.</t>
  </si>
  <si>
    <t>ООО "Энерго"</t>
  </si>
  <si>
    <t>4.2.</t>
  </si>
  <si>
    <t>ООО "Засамарская сетевая компания"</t>
  </si>
  <si>
    <t>….</t>
  </si>
  <si>
    <t>Количество условных единиц электрооборудования, необходимых для осуществления регулируемой деятельности.</t>
  </si>
  <si>
    <t>у.е.</t>
  </si>
  <si>
    <t>Протяженность электрических сетей</t>
  </si>
  <si>
    <t>км.</t>
  </si>
  <si>
    <t>7.1.</t>
  </si>
  <si>
    <t>в том числе нуждающихся в замене</t>
  </si>
  <si>
    <t>Количество аварий и повреждений на сетях</t>
  </si>
  <si>
    <t>ед.</t>
  </si>
  <si>
    <t>Количество аварий и повреждений на сооружениях</t>
  </si>
  <si>
    <t>Износ сетей</t>
  </si>
  <si>
    <t>%</t>
  </si>
  <si>
    <t>Износ оборудования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</si>
  <si>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</si>
  <si>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</si>
  <si>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</si>
  <si>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</si>
  <si>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в том числе</t>
  </si>
  <si>
    <t>14.1.</t>
  </si>
  <si>
    <t>отнесенные на собственное производство (потребление)</t>
  </si>
  <si>
    <t>14.2.</t>
  </si>
  <si>
    <t>технологические потери</t>
  </si>
  <si>
    <t>Собственное потребление</t>
  </si>
  <si>
    <t>Передача по транзиту (сальдо-переток)</t>
  </si>
  <si>
    <t>Полезный отпуск конечным потербителям</t>
  </si>
  <si>
    <t>Руководитель организации           _______________________</t>
  </si>
  <si>
    <t>Саранча С.В.</t>
  </si>
  <si>
    <t xml:space="preserve">                   (подпись)</t>
  </si>
  <si>
    <t>(расшифровка подписи)</t>
  </si>
  <si>
    <t>Должностное лицо, ответственное за составление формы</t>
  </si>
  <si>
    <t>ст.экономист ППО</t>
  </si>
  <si>
    <t>______________</t>
  </si>
  <si>
    <t>Деваева Л.И.</t>
  </si>
  <si>
    <t>(должность)</t>
  </si>
  <si>
    <t>(подпись)</t>
  </si>
  <si>
    <t>"______" _________________ 20___ год</t>
  </si>
  <si>
    <t xml:space="preserve">             (дата составления документа)</t>
  </si>
  <si>
    <t>(4362,428+163,84+161,587)</t>
  </si>
  <si>
    <t>Уд.вес перед.эл.эн.</t>
  </si>
  <si>
    <t>4687,855/5760,68*100</t>
  </si>
  <si>
    <t>Платежи в компанию от смежных организаций без ндс</t>
  </si>
  <si>
    <t>Платежи в сетевую организацию по котловым тарифам без НДС</t>
  </si>
  <si>
    <t>с НДС</t>
  </si>
  <si>
    <t>Всего передано=</t>
  </si>
  <si>
    <t>за январь - декабрь  2012 года</t>
  </si>
  <si>
    <t>(5643,376+229,38+209,656)</t>
  </si>
  <si>
    <t>6082,412/7670,563*100</t>
  </si>
  <si>
    <t>"__13___" ___февраля______________ 2013__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</si>
</sst>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name val="Arial Cyr"/>
      <family val="0"/>
    </font>
    <font>
      <sz val="9"/>
      <color indexed="8"/>
      <name val="Tahoma"/>
      <family val="2"/>
    </font>
    <font>
      <i/>
      <sz val="10"/>
      <name val="Arial Cyr"/>
      <family val="0"/>
    </font>
    <font>
      <i/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2"/>
      <name val="Arial Cyr"/>
      <family val="0"/>
    </font>
    <font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4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 horizontal="left" vertical="center" wrapText="1"/>
    </xf>
    <xf numFmtId="0" fontId="9" fillId="33" borderId="12" xfId="53" applyFont="1" applyFill="1" applyBorder="1" applyAlignment="1" applyProtection="1">
      <alignment vertical="center" wrapText="1"/>
      <protection/>
    </xf>
    <xf numFmtId="0" fontId="9" fillId="33" borderId="12" xfId="53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right" vertical="distributed" wrapText="1"/>
    </xf>
    <xf numFmtId="0" fontId="12" fillId="33" borderId="12" xfId="53" applyFont="1" applyFill="1" applyBorder="1" applyAlignment="1" applyProtection="1">
      <alignment horizontal="left" vertical="center" wrapText="1"/>
      <protection/>
    </xf>
    <xf numFmtId="0" fontId="12" fillId="33" borderId="12" xfId="53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2" fontId="0" fillId="33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wrapText="1"/>
    </xf>
    <xf numFmtId="0" fontId="13" fillId="33" borderId="12" xfId="0" applyFont="1" applyFill="1" applyBorder="1" applyAlignment="1">
      <alignment horizontal="right" vertical="center" wrapText="1"/>
    </xf>
    <xf numFmtId="0" fontId="14" fillId="33" borderId="12" xfId="53" applyFont="1" applyFill="1" applyBorder="1" applyAlignment="1" applyProtection="1">
      <alignment horizontal="left" vertical="center" wrapText="1"/>
      <protection/>
    </xf>
    <xf numFmtId="3" fontId="14" fillId="33" borderId="12" xfId="53" applyNumberFormat="1" applyFont="1" applyFill="1" applyBorder="1" applyAlignment="1" applyProtection="1">
      <alignment horizontal="left" vertical="center" wrapText="1"/>
      <protection/>
    </xf>
    <xf numFmtId="0" fontId="9" fillId="33" borderId="12" xfId="53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wrapText="1"/>
    </xf>
    <xf numFmtId="0" fontId="9" fillId="33" borderId="12" xfId="48" applyFont="1" applyFill="1" applyBorder="1" applyAlignment="1" applyProtection="1">
      <alignment horizontal="left" vertical="center" wrapText="1"/>
      <protection/>
    </xf>
    <xf numFmtId="0" fontId="9" fillId="33" borderId="12" xfId="53" applyFont="1" applyFill="1" applyBorder="1" applyAlignment="1" applyProtection="1">
      <alignment vertical="top" wrapText="1"/>
      <protection/>
    </xf>
    <xf numFmtId="0" fontId="0" fillId="0" borderId="12" xfId="0" applyFill="1" applyBorder="1" applyAlignment="1">
      <alignment wrapText="1"/>
    </xf>
    <xf numFmtId="0" fontId="16" fillId="33" borderId="12" xfId="54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center" wrapText="1"/>
    </xf>
    <xf numFmtId="0" fontId="54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5" fillId="33" borderId="12" xfId="55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wrapText="1"/>
    </xf>
    <xf numFmtId="0" fontId="18" fillId="34" borderId="12" xfId="55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wrapText="1"/>
    </xf>
    <xf numFmtId="0" fontId="54" fillId="0" borderId="12" xfId="0" applyFont="1" applyBorder="1" applyAlignment="1">
      <alignment horizontal="left" wrapText="1"/>
    </xf>
    <xf numFmtId="0" fontId="55" fillId="0" borderId="0" xfId="0" applyFont="1" applyAlignment="1">
      <alignment horizontal="center" vertical="top" wrapText="1"/>
    </xf>
    <xf numFmtId="164" fontId="0" fillId="33" borderId="12" xfId="0" applyNumberFormat="1" applyFill="1" applyBorder="1" applyAlignment="1">
      <alignment wrapText="1"/>
    </xf>
    <xf numFmtId="164" fontId="4" fillId="33" borderId="12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56" fillId="33" borderId="12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45" fillId="0" borderId="12" xfId="0" applyFont="1" applyBorder="1" applyAlignment="1">
      <alignment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="60" zoomScalePageLayoutView="0" workbookViewId="0" topLeftCell="A61">
      <selection activeCell="D77" sqref="D77:E77"/>
    </sheetView>
  </sheetViews>
  <sheetFormatPr defaultColWidth="9.125" defaultRowHeight="12.75"/>
  <cols>
    <col min="1" max="1" width="10.625" style="1" customWidth="1"/>
    <col min="2" max="2" width="64.50390625" style="1" customWidth="1"/>
    <col min="3" max="3" width="11.00390625" style="1" customWidth="1"/>
    <col min="4" max="4" width="20.125" style="1" customWidth="1"/>
    <col min="5" max="5" width="20.875" style="1" customWidth="1"/>
    <col min="6" max="6" width="15.25390625" style="1" customWidth="1"/>
    <col min="7" max="7" width="9.125" style="1" customWidth="1"/>
    <col min="8" max="8" width="9.50390625" style="1" bestFit="1" customWidth="1"/>
    <col min="9" max="16384" width="9.125" style="1" customWidth="1"/>
  </cols>
  <sheetData>
    <row r="1" spans="4:5" ht="12.75">
      <c r="D1" s="2"/>
      <c r="E1" s="2" t="s">
        <v>0</v>
      </c>
    </row>
    <row r="2" spans="4:5" ht="74.25" customHeight="1">
      <c r="D2" s="63" t="s">
        <v>1</v>
      </c>
      <c r="E2" s="63"/>
    </row>
    <row r="3" spans="1:10" ht="53.25" customHeight="1">
      <c r="A3" s="77" t="s">
        <v>2</v>
      </c>
      <c r="B3" s="77"/>
      <c r="C3" s="77"/>
      <c r="D3" s="77"/>
      <c r="E3" s="77"/>
      <c r="G3" s="78"/>
      <c r="H3" s="78"/>
      <c r="I3" s="78"/>
      <c r="J3" s="78"/>
    </row>
    <row r="4" spans="1:10" ht="17.25">
      <c r="A4" s="79" t="s">
        <v>3</v>
      </c>
      <c r="B4" s="79"/>
      <c r="C4" s="79"/>
      <c r="D4" s="79"/>
      <c r="E4" s="79"/>
      <c r="G4" s="70"/>
      <c r="H4" s="70"/>
      <c r="I4" s="70"/>
      <c r="J4" s="70"/>
    </row>
    <row r="5" spans="1:10" ht="15">
      <c r="A5" s="80" t="s">
        <v>4</v>
      </c>
      <c r="B5" s="80"/>
      <c r="C5" s="80"/>
      <c r="D5" s="80"/>
      <c r="E5" s="80"/>
      <c r="G5" s="70"/>
      <c r="H5" s="81"/>
      <c r="I5" s="81"/>
      <c r="J5" s="81"/>
    </row>
    <row r="6" spans="1:10" ht="15" customHeight="1">
      <c r="A6" s="71" t="s">
        <v>5</v>
      </c>
      <c r="B6" s="71"/>
      <c r="C6" s="71"/>
      <c r="D6" s="71"/>
      <c r="E6" s="71"/>
      <c r="G6" s="3"/>
      <c r="H6" s="3"/>
      <c r="I6" s="3"/>
      <c r="J6" s="3"/>
    </row>
    <row r="7" spans="1:10" ht="14.25">
      <c r="A7" s="4"/>
      <c r="B7" s="4"/>
      <c r="C7" s="4"/>
      <c r="D7" s="5"/>
      <c r="E7" s="5" t="s">
        <v>6</v>
      </c>
      <c r="F7" s="1">
        <v>0.8138</v>
      </c>
      <c r="G7" s="3"/>
      <c r="H7" s="3"/>
      <c r="I7" s="3"/>
      <c r="J7" s="3"/>
    </row>
    <row r="8" spans="1:5" ht="15">
      <c r="A8" s="72" t="s">
        <v>7</v>
      </c>
      <c r="B8" s="72" t="s">
        <v>8</v>
      </c>
      <c r="C8" s="72" t="s">
        <v>9</v>
      </c>
      <c r="D8" s="74" t="s">
        <v>10</v>
      </c>
      <c r="E8" s="75"/>
    </row>
    <row r="9" spans="1:5" ht="46.5">
      <c r="A9" s="73"/>
      <c r="B9" s="73"/>
      <c r="C9" s="73"/>
      <c r="D9" s="6" t="s">
        <v>11</v>
      </c>
      <c r="E9" s="6" t="s">
        <v>12</v>
      </c>
    </row>
    <row r="10" spans="1:9" ht="15.75" customHeight="1">
      <c r="A10" s="7">
        <v>1</v>
      </c>
      <c r="B10" s="7">
        <v>2</v>
      </c>
      <c r="C10" s="7">
        <v>3</v>
      </c>
      <c r="D10" s="7">
        <v>7</v>
      </c>
      <c r="E10" s="7">
        <v>8</v>
      </c>
      <c r="H10" s="8"/>
      <c r="I10" s="8"/>
    </row>
    <row r="11" spans="1:5" ht="41.25">
      <c r="A11" s="9">
        <v>1</v>
      </c>
      <c r="B11" s="10" t="s">
        <v>13</v>
      </c>
      <c r="C11" s="11" t="s">
        <v>14</v>
      </c>
      <c r="D11" s="12">
        <f>D12+D38</f>
        <v>1656.796</v>
      </c>
      <c r="E11" s="12">
        <f>E12+E38</f>
        <v>1348.3005848</v>
      </c>
    </row>
    <row r="12" spans="1:5" ht="15">
      <c r="A12" s="10" t="s">
        <v>15</v>
      </c>
      <c r="B12" s="10" t="s">
        <v>16</v>
      </c>
      <c r="C12" s="13" t="s">
        <v>14</v>
      </c>
      <c r="D12" s="12">
        <f>D13+D16+D19:E19</f>
        <v>1473.025</v>
      </c>
      <c r="E12" s="12">
        <f>E13+E16+E19:F19</f>
        <v>1198.7477450000001</v>
      </c>
    </row>
    <row r="13" spans="1:5" ht="12.75">
      <c r="A13" s="14" t="s">
        <v>17</v>
      </c>
      <c r="B13" s="15" t="s">
        <v>18</v>
      </c>
      <c r="C13" s="16" t="s">
        <v>14</v>
      </c>
      <c r="D13" s="17">
        <f>D14+D15</f>
        <v>261.182</v>
      </c>
      <c r="E13" s="17">
        <f>E14+E15</f>
        <v>212.5499116</v>
      </c>
    </row>
    <row r="14" spans="1:5" ht="12.75">
      <c r="A14" s="18" t="s">
        <v>19</v>
      </c>
      <c r="B14" s="19" t="s">
        <v>20</v>
      </c>
      <c r="C14" s="20" t="s">
        <v>14</v>
      </c>
      <c r="D14" s="21">
        <v>261.182</v>
      </c>
      <c r="E14" s="21">
        <f>D14*0.8138</f>
        <v>212.5499116</v>
      </c>
    </row>
    <row r="15" spans="1:5" ht="22.5">
      <c r="A15" s="18" t="s">
        <v>21</v>
      </c>
      <c r="B15" s="19" t="s">
        <v>22</v>
      </c>
      <c r="C15" s="20" t="s">
        <v>14</v>
      </c>
      <c r="D15" s="21"/>
      <c r="E15" s="21"/>
    </row>
    <row r="16" spans="1:5" ht="17.25" customHeight="1">
      <c r="A16" s="14" t="s">
        <v>23</v>
      </c>
      <c r="B16" s="15" t="s">
        <v>24</v>
      </c>
      <c r="C16" s="16" t="s">
        <v>14</v>
      </c>
      <c r="D16" s="22">
        <v>537.548</v>
      </c>
      <c r="E16" s="21">
        <f>D16*0.8138</f>
        <v>437.4565624</v>
      </c>
    </row>
    <row r="17" spans="1:5" ht="17.25" customHeight="1">
      <c r="A17" s="14" t="s">
        <v>25</v>
      </c>
      <c r="B17" s="15" t="s">
        <v>26</v>
      </c>
      <c r="C17" s="16" t="s">
        <v>27</v>
      </c>
      <c r="D17" s="22">
        <v>2</v>
      </c>
      <c r="E17" s="17">
        <v>2</v>
      </c>
    </row>
    <row r="18" spans="1:5" ht="17.25" customHeight="1">
      <c r="A18" s="14" t="s">
        <v>28</v>
      </c>
      <c r="B18" s="15" t="s">
        <v>29</v>
      </c>
      <c r="C18" s="16" t="s">
        <v>30</v>
      </c>
      <c r="D18" s="23">
        <f>D16/2/9*1000</f>
        <v>29863.777777777777</v>
      </c>
      <c r="E18" s="24">
        <f>E16/2/9*1000</f>
        <v>24303.142355555556</v>
      </c>
    </row>
    <row r="19" spans="1:5" ht="12.75">
      <c r="A19" s="14" t="s">
        <v>31</v>
      </c>
      <c r="B19" s="15" t="s">
        <v>32</v>
      </c>
      <c r="C19" s="16" t="s">
        <v>14</v>
      </c>
      <c r="D19" s="22">
        <f>D20+D32:E32</f>
        <v>674.295</v>
      </c>
      <c r="E19" s="17">
        <f>E20+E32</f>
        <v>548.741271</v>
      </c>
    </row>
    <row r="20" spans="1:5" ht="12.75">
      <c r="A20" s="18" t="s">
        <v>33</v>
      </c>
      <c r="B20" s="19" t="s">
        <v>34</v>
      </c>
      <c r="C20" s="20" t="s">
        <v>14</v>
      </c>
      <c r="D20" s="25">
        <v>252.251</v>
      </c>
      <c r="E20" s="21">
        <f>D20*0.8138</f>
        <v>205.2818638</v>
      </c>
    </row>
    <row r="21" spans="1:5" ht="12.75">
      <c r="A21" s="18" t="s">
        <v>35</v>
      </c>
      <c r="B21" s="19" t="s">
        <v>36</v>
      </c>
      <c r="C21" s="20" t="s">
        <v>14</v>
      </c>
      <c r="D21" s="21"/>
      <c r="E21" s="26"/>
    </row>
    <row r="22" spans="1:5" ht="12.75">
      <c r="A22" s="27" t="s">
        <v>37</v>
      </c>
      <c r="B22" s="28" t="s">
        <v>38</v>
      </c>
      <c r="C22" s="20" t="s">
        <v>14</v>
      </c>
      <c r="D22" s="21"/>
      <c r="E22" s="26"/>
    </row>
    <row r="23" spans="1:5" ht="12.75">
      <c r="A23" s="27" t="s">
        <v>39</v>
      </c>
      <c r="B23" s="28" t="s">
        <v>40</v>
      </c>
      <c r="C23" s="20" t="s">
        <v>14</v>
      </c>
      <c r="D23" s="21"/>
      <c r="E23" s="26"/>
    </row>
    <row r="24" spans="1:5" ht="12.75">
      <c r="A24" s="27" t="s">
        <v>41</v>
      </c>
      <c r="B24" s="28" t="s">
        <v>42</v>
      </c>
      <c r="C24" s="20" t="s">
        <v>14</v>
      </c>
      <c r="D24" s="21"/>
      <c r="E24" s="26"/>
    </row>
    <row r="25" spans="1:5" ht="12.75">
      <c r="A25" s="27" t="s">
        <v>43</v>
      </c>
      <c r="B25" s="28" t="s">
        <v>44</v>
      </c>
      <c r="C25" s="20" t="s">
        <v>14</v>
      </c>
      <c r="D25" s="21"/>
      <c r="E25" s="26"/>
    </row>
    <row r="26" spans="1:5" ht="12.75">
      <c r="A26" s="27" t="s">
        <v>45</v>
      </c>
      <c r="B26" s="28" t="s">
        <v>46</v>
      </c>
      <c r="C26" s="20" t="s">
        <v>14</v>
      </c>
      <c r="D26" s="21"/>
      <c r="E26" s="26"/>
    </row>
    <row r="27" spans="1:5" ht="12.75">
      <c r="A27" s="27" t="s">
        <v>47</v>
      </c>
      <c r="B27" s="29" t="s">
        <v>48</v>
      </c>
      <c r="C27" s="20" t="s">
        <v>14</v>
      </c>
      <c r="D27" s="21"/>
      <c r="E27" s="26"/>
    </row>
    <row r="28" spans="1:5" ht="12.75">
      <c r="A28" s="18" t="s">
        <v>49</v>
      </c>
      <c r="B28" s="19" t="s">
        <v>50</v>
      </c>
      <c r="C28" s="20" t="s">
        <v>14</v>
      </c>
      <c r="D28" s="21"/>
      <c r="E28" s="26"/>
    </row>
    <row r="29" spans="1:5" ht="12.75">
      <c r="A29" s="18" t="s">
        <v>51</v>
      </c>
      <c r="B29" s="19" t="s">
        <v>52</v>
      </c>
      <c r="C29" s="20" t="s">
        <v>14</v>
      </c>
      <c r="D29" s="21"/>
      <c r="E29" s="26"/>
    </row>
    <row r="30" spans="1:5" ht="28.5" customHeight="1">
      <c r="A30" s="18" t="s">
        <v>53</v>
      </c>
      <c r="B30" s="19" t="s">
        <v>54</v>
      </c>
      <c r="C30" s="20" t="s">
        <v>14</v>
      </c>
      <c r="D30" s="21"/>
      <c r="E30" s="26"/>
    </row>
    <row r="31" spans="1:5" ht="12.75">
      <c r="A31" s="18" t="s">
        <v>55</v>
      </c>
      <c r="B31" s="19" t="s">
        <v>56</v>
      </c>
      <c r="C31" s="20" t="s">
        <v>14</v>
      </c>
      <c r="D31" s="21"/>
      <c r="E31" s="26"/>
    </row>
    <row r="32" spans="1:5" ht="12.75">
      <c r="A32" s="18" t="s">
        <v>57</v>
      </c>
      <c r="B32" s="19" t="s">
        <v>58</v>
      </c>
      <c r="C32" s="20" t="s">
        <v>14</v>
      </c>
      <c r="D32" s="21">
        <v>422.044</v>
      </c>
      <c r="E32" s="21">
        <f>D32*0.8138</f>
        <v>343.4594072</v>
      </c>
    </row>
    <row r="33" spans="1:5" ht="12.75">
      <c r="A33" s="14" t="s">
        <v>59</v>
      </c>
      <c r="B33" s="30" t="s">
        <v>60</v>
      </c>
      <c r="C33" s="16" t="s">
        <v>14</v>
      </c>
      <c r="D33" s="31"/>
      <c r="E33" s="26"/>
    </row>
    <row r="34" spans="1:5" ht="12.75">
      <c r="A34" s="18" t="s">
        <v>61</v>
      </c>
      <c r="B34" s="19" t="s">
        <v>62</v>
      </c>
      <c r="C34" s="20" t="s">
        <v>14</v>
      </c>
      <c r="D34" s="26"/>
      <c r="E34" s="26"/>
    </row>
    <row r="35" spans="1:5" ht="12.75">
      <c r="A35" s="18" t="s">
        <v>63</v>
      </c>
      <c r="B35" s="19" t="s">
        <v>64</v>
      </c>
      <c r="C35" s="20" t="s">
        <v>14</v>
      </c>
      <c r="D35" s="26"/>
      <c r="E35" s="26"/>
    </row>
    <row r="36" spans="1:5" ht="18" customHeight="1">
      <c r="A36" s="18" t="s">
        <v>65</v>
      </c>
      <c r="B36" s="19" t="s">
        <v>66</v>
      </c>
      <c r="C36" s="20" t="s">
        <v>14</v>
      </c>
      <c r="D36" s="26"/>
      <c r="E36" s="26"/>
    </row>
    <row r="37" spans="1:5" ht="9.75" customHeight="1">
      <c r="A37" s="76"/>
      <c r="B37" s="76"/>
      <c r="C37" s="76"/>
      <c r="D37" s="76"/>
      <c r="E37" s="26"/>
    </row>
    <row r="38" spans="1:5" ht="15">
      <c r="A38" s="32" t="s">
        <v>67</v>
      </c>
      <c r="B38" s="32" t="s">
        <v>68</v>
      </c>
      <c r="C38" s="32" t="s">
        <v>14</v>
      </c>
      <c r="D38" s="33">
        <f>D47+D48</f>
        <v>183.771</v>
      </c>
      <c r="E38" s="33">
        <f>E47+E48</f>
        <v>149.5528398</v>
      </c>
    </row>
    <row r="39" spans="1:5" ht="12.75">
      <c r="A39" s="14" t="s">
        <v>69</v>
      </c>
      <c r="B39" s="34" t="s">
        <v>70</v>
      </c>
      <c r="C39" s="16" t="s">
        <v>14</v>
      </c>
      <c r="D39" s="26"/>
      <c r="E39" s="26"/>
    </row>
    <row r="40" spans="1:5" ht="12.75">
      <c r="A40" s="14" t="s">
        <v>71</v>
      </c>
      <c r="B40" s="34" t="s">
        <v>72</v>
      </c>
      <c r="C40" s="16" t="s">
        <v>14</v>
      </c>
      <c r="D40" s="26"/>
      <c r="E40" s="26"/>
    </row>
    <row r="41" spans="1:5" ht="12.75">
      <c r="A41" s="14" t="s">
        <v>73</v>
      </c>
      <c r="B41" s="34" t="s">
        <v>74</v>
      </c>
      <c r="C41" s="16" t="s">
        <v>14</v>
      </c>
      <c r="D41" s="26"/>
      <c r="E41" s="26"/>
    </row>
    <row r="42" spans="1:5" ht="12.75">
      <c r="A42" s="14" t="s">
        <v>75</v>
      </c>
      <c r="B42" s="34" t="s">
        <v>76</v>
      </c>
      <c r="C42" s="16" t="s">
        <v>14</v>
      </c>
      <c r="D42" s="26"/>
      <c r="E42" s="26"/>
    </row>
    <row r="43" spans="1:5" ht="12.75">
      <c r="A43" s="14" t="s">
        <v>77</v>
      </c>
      <c r="B43" s="35" t="s">
        <v>78</v>
      </c>
      <c r="C43" s="16" t="s">
        <v>14</v>
      </c>
      <c r="D43" s="26"/>
      <c r="E43" s="26"/>
    </row>
    <row r="44" spans="1:5" ht="12.75">
      <c r="A44" s="18" t="s">
        <v>79</v>
      </c>
      <c r="B44" s="19" t="s">
        <v>80</v>
      </c>
      <c r="C44" s="20" t="s">
        <v>14</v>
      </c>
      <c r="D44" s="26"/>
      <c r="E44" s="26"/>
    </row>
    <row r="45" spans="1:5" ht="12.75">
      <c r="A45" s="18" t="s">
        <v>81</v>
      </c>
      <c r="B45" s="19" t="s">
        <v>82</v>
      </c>
      <c r="C45" s="20" t="s">
        <v>14</v>
      </c>
      <c r="D45" s="26"/>
      <c r="E45" s="26"/>
    </row>
    <row r="46" spans="1:5" ht="12.75">
      <c r="A46" s="18" t="s">
        <v>83</v>
      </c>
      <c r="B46" s="19" t="s">
        <v>84</v>
      </c>
      <c r="C46" s="20" t="s">
        <v>14</v>
      </c>
      <c r="D46" s="26"/>
      <c r="E46" s="26"/>
    </row>
    <row r="47" spans="1:5" ht="12.75">
      <c r="A47" s="14" t="s">
        <v>85</v>
      </c>
      <c r="B47" s="34" t="s">
        <v>86</v>
      </c>
      <c r="C47" s="16" t="s">
        <v>14</v>
      </c>
      <c r="D47" s="36">
        <v>148.6</v>
      </c>
      <c r="E47" s="21">
        <f>D47*0.8138</f>
        <v>120.93068</v>
      </c>
    </row>
    <row r="48" spans="1:5" ht="12.75">
      <c r="A48" s="14" t="s">
        <v>87</v>
      </c>
      <c r="B48" s="34" t="s">
        <v>88</v>
      </c>
      <c r="C48" s="16" t="s">
        <v>14</v>
      </c>
      <c r="D48" s="36">
        <v>35.171</v>
      </c>
      <c r="E48" s="21">
        <f>D48*0.8138</f>
        <v>28.6221598</v>
      </c>
    </row>
    <row r="49" spans="1:5" ht="12.75">
      <c r="A49" s="14" t="s">
        <v>89</v>
      </c>
      <c r="B49" s="34" t="s">
        <v>90</v>
      </c>
      <c r="C49" s="16" t="s">
        <v>14</v>
      </c>
      <c r="D49" s="36"/>
      <c r="E49" s="26"/>
    </row>
    <row r="50" spans="1:5" ht="12.75">
      <c r="A50" s="14" t="s">
        <v>91</v>
      </c>
      <c r="B50" s="34" t="s">
        <v>92</v>
      </c>
      <c r="C50" s="16" t="s">
        <v>14</v>
      </c>
      <c r="D50" s="36"/>
      <c r="E50" s="26"/>
    </row>
    <row r="51" spans="1:5" ht="12.75">
      <c r="A51" s="14" t="s">
        <v>93</v>
      </c>
      <c r="B51" s="34" t="s">
        <v>94</v>
      </c>
      <c r="C51" s="16" t="s">
        <v>14</v>
      </c>
      <c r="D51" s="36"/>
      <c r="E51" s="26"/>
    </row>
    <row r="52" spans="1:5" ht="12.75">
      <c r="A52" s="14" t="s">
        <v>95</v>
      </c>
      <c r="B52" s="34" t="s">
        <v>96</v>
      </c>
      <c r="C52" s="16" t="s">
        <v>14</v>
      </c>
      <c r="D52" s="36"/>
      <c r="E52" s="26"/>
    </row>
    <row r="53" spans="1:5" ht="26.25">
      <c r="A53" s="26">
        <v>2</v>
      </c>
      <c r="B53" s="37" t="s">
        <v>97</v>
      </c>
      <c r="C53" s="16" t="s">
        <v>14</v>
      </c>
      <c r="D53" s="38">
        <v>227.65041</v>
      </c>
      <c r="E53" s="26">
        <v>227.65041</v>
      </c>
    </row>
    <row r="54" spans="1:5" ht="15">
      <c r="A54" s="21">
        <v>3</v>
      </c>
      <c r="B54" s="39" t="s">
        <v>98</v>
      </c>
      <c r="C54" s="16" t="s">
        <v>14</v>
      </c>
      <c r="D54" s="40" t="s">
        <v>99</v>
      </c>
      <c r="E54" s="57">
        <f>E55</f>
        <v>460.85678</v>
      </c>
    </row>
    <row r="55" spans="1:5" ht="12.75">
      <c r="A55" s="14" t="s">
        <v>100</v>
      </c>
      <c r="B55" s="41" t="s">
        <v>101</v>
      </c>
      <c r="C55" s="16" t="s">
        <v>14</v>
      </c>
      <c r="D55" s="38">
        <v>460.85678</v>
      </c>
      <c r="E55" s="26">
        <v>460.85678</v>
      </c>
    </row>
    <row r="56" spans="1:5" ht="10.5" customHeight="1">
      <c r="A56" s="14" t="s">
        <v>102</v>
      </c>
      <c r="B56" s="42"/>
      <c r="C56" s="16" t="s">
        <v>14</v>
      </c>
      <c r="D56" s="40" t="s">
        <v>99</v>
      </c>
      <c r="E56" s="26"/>
    </row>
    <row r="57" spans="1:6" ht="12.75">
      <c r="A57" s="21" t="s">
        <v>103</v>
      </c>
      <c r="B57" s="43"/>
      <c r="C57" s="16" t="s">
        <v>14</v>
      </c>
      <c r="D57" s="40" t="s">
        <v>99</v>
      </c>
      <c r="E57" s="26"/>
      <c r="F57" s="1" t="s">
        <v>150</v>
      </c>
    </row>
    <row r="58" spans="1:6" ht="15">
      <c r="A58" s="26">
        <v>4</v>
      </c>
      <c r="B58" s="44" t="s">
        <v>148</v>
      </c>
      <c r="C58" s="16" t="s">
        <v>14</v>
      </c>
      <c r="D58" s="40" t="s">
        <v>99</v>
      </c>
      <c r="E58" s="33">
        <v>1794.834</v>
      </c>
      <c r="F58" s="33">
        <f>F59+F60</f>
        <v>2117.904</v>
      </c>
    </row>
    <row r="59" spans="1:6" ht="15">
      <c r="A59" s="26" t="s">
        <v>104</v>
      </c>
      <c r="B59" s="45" t="s">
        <v>105</v>
      </c>
      <c r="C59" s="16" t="s">
        <v>14</v>
      </c>
      <c r="D59" s="40" t="s">
        <v>99</v>
      </c>
      <c r="E59" s="54">
        <f>1269.923/1.18</f>
        <v>1076.20593220339</v>
      </c>
      <c r="F59" s="26">
        <v>1269.923</v>
      </c>
    </row>
    <row r="60" spans="1:6" ht="15">
      <c r="A60" s="26" t="s">
        <v>106</v>
      </c>
      <c r="B60" s="45" t="s">
        <v>107</v>
      </c>
      <c r="C60" s="16" t="s">
        <v>14</v>
      </c>
      <c r="D60" s="40" t="s">
        <v>99</v>
      </c>
      <c r="E60" s="54">
        <f>847.981/1.18</f>
        <v>718.6279661016949</v>
      </c>
      <c r="F60" s="26">
        <v>847.981</v>
      </c>
    </row>
    <row r="61" spans="1:6" ht="12.75">
      <c r="A61" s="26" t="s">
        <v>108</v>
      </c>
      <c r="B61" s="46"/>
      <c r="C61" s="16" t="s">
        <v>14</v>
      </c>
      <c r="D61" s="40" t="s">
        <v>99</v>
      </c>
      <c r="E61" s="26"/>
      <c r="F61" s="26"/>
    </row>
    <row r="62" spans="1:8" ht="15">
      <c r="A62" s="26">
        <v>5</v>
      </c>
      <c r="B62" s="39" t="s">
        <v>149</v>
      </c>
      <c r="C62" s="16" t="s">
        <v>14</v>
      </c>
      <c r="D62" s="40" t="s">
        <v>99</v>
      </c>
      <c r="E62" s="55">
        <f>445.496/1.18</f>
        <v>377.53898305084743</v>
      </c>
      <c r="F62" s="33">
        <v>445.496</v>
      </c>
      <c r="G62" s="47">
        <f>F58+F62</f>
        <v>2563.4</v>
      </c>
      <c r="H62" s="56">
        <f>E58+E62</f>
        <v>2172.3729830508473</v>
      </c>
    </row>
    <row r="63" spans="1:5" ht="32.25" customHeight="1">
      <c r="A63" s="26">
        <v>6</v>
      </c>
      <c r="B63" s="39" t="s">
        <v>109</v>
      </c>
      <c r="C63" s="39" t="s">
        <v>110</v>
      </c>
      <c r="D63" s="64"/>
      <c r="E63" s="65"/>
    </row>
    <row r="64" spans="1:5" ht="14.25">
      <c r="A64" s="26">
        <v>7</v>
      </c>
      <c r="B64" s="39" t="s">
        <v>111</v>
      </c>
      <c r="C64" s="39" t="s">
        <v>112</v>
      </c>
      <c r="D64" s="64">
        <v>9.7</v>
      </c>
      <c r="E64" s="65"/>
    </row>
    <row r="65" spans="1:5" ht="14.25">
      <c r="A65" s="26" t="s">
        <v>113</v>
      </c>
      <c r="B65" s="39" t="s">
        <v>114</v>
      </c>
      <c r="C65" s="39" t="s">
        <v>112</v>
      </c>
      <c r="D65" s="64">
        <v>1.2</v>
      </c>
      <c r="E65" s="65"/>
    </row>
    <row r="66" spans="1:5" ht="14.25">
      <c r="A66" s="26">
        <v>8</v>
      </c>
      <c r="B66" s="48" t="s">
        <v>115</v>
      </c>
      <c r="C66" s="39" t="s">
        <v>116</v>
      </c>
      <c r="D66" s="64">
        <v>0</v>
      </c>
      <c r="E66" s="65"/>
    </row>
    <row r="67" spans="1:5" ht="14.25">
      <c r="A67" s="26">
        <v>9</v>
      </c>
      <c r="B67" s="48" t="s">
        <v>117</v>
      </c>
      <c r="C67" s="39" t="s">
        <v>116</v>
      </c>
      <c r="D67" s="64">
        <v>0</v>
      </c>
      <c r="E67" s="65"/>
    </row>
    <row r="68" spans="1:5" ht="14.25">
      <c r="A68" s="26">
        <v>10</v>
      </c>
      <c r="B68" s="48" t="s">
        <v>118</v>
      </c>
      <c r="C68" s="39" t="s">
        <v>119</v>
      </c>
      <c r="D68" s="64">
        <v>38</v>
      </c>
      <c r="E68" s="65"/>
    </row>
    <row r="69" spans="1:5" ht="14.25">
      <c r="A69" s="26">
        <v>11</v>
      </c>
      <c r="B69" s="48" t="s">
        <v>120</v>
      </c>
      <c r="C69" s="39" t="s">
        <v>119</v>
      </c>
      <c r="D69" s="64">
        <v>47</v>
      </c>
      <c r="E69" s="65"/>
    </row>
    <row r="70" spans="1:5" ht="14.25">
      <c r="A70" s="26">
        <v>12</v>
      </c>
      <c r="B70" s="39" t="s">
        <v>121</v>
      </c>
      <c r="C70" s="39" t="s">
        <v>122</v>
      </c>
      <c r="D70" s="64">
        <v>5760.68</v>
      </c>
      <c r="E70" s="65"/>
    </row>
    <row r="71" spans="1:5" ht="14.25">
      <c r="A71" s="26">
        <v>13</v>
      </c>
      <c r="B71" s="39" t="s">
        <v>123</v>
      </c>
      <c r="C71" s="39" t="s">
        <v>122</v>
      </c>
      <c r="D71" s="64"/>
      <c r="E71" s="65"/>
    </row>
    <row r="72" spans="1:5" ht="14.25">
      <c r="A72" s="26">
        <v>14</v>
      </c>
      <c r="B72" s="39" t="s">
        <v>124</v>
      </c>
      <c r="C72" s="39" t="s">
        <v>122</v>
      </c>
      <c r="D72" s="64">
        <v>161.587</v>
      </c>
      <c r="E72" s="65"/>
    </row>
    <row r="73" spans="1:5" ht="14.25">
      <c r="A73" s="26"/>
      <c r="B73" s="39" t="s">
        <v>125</v>
      </c>
      <c r="C73" s="39"/>
      <c r="D73" s="64"/>
      <c r="E73" s="65"/>
    </row>
    <row r="74" spans="1:9" ht="14.25">
      <c r="A74" s="49" t="s">
        <v>126</v>
      </c>
      <c r="B74" s="39" t="s">
        <v>127</v>
      </c>
      <c r="C74" s="39" t="s">
        <v>122</v>
      </c>
      <c r="D74" s="64"/>
      <c r="E74" s="65"/>
      <c r="I74" s="50"/>
    </row>
    <row r="75" spans="1:9" ht="14.25">
      <c r="A75" s="49" t="s">
        <v>128</v>
      </c>
      <c r="B75" s="39" t="s">
        <v>129</v>
      </c>
      <c r="C75" s="39" t="s">
        <v>122</v>
      </c>
      <c r="D75" s="64">
        <v>161.587</v>
      </c>
      <c r="E75" s="65"/>
      <c r="F75" s="1">
        <v>4363</v>
      </c>
      <c r="I75" s="50"/>
    </row>
    <row r="76" spans="1:5" ht="14.25">
      <c r="A76" s="26">
        <v>15</v>
      </c>
      <c r="B76" s="39" t="s">
        <v>130</v>
      </c>
      <c r="C76" s="39" t="s">
        <v>122</v>
      </c>
      <c r="D76" s="64">
        <v>1072.825</v>
      </c>
      <c r="E76" s="65"/>
    </row>
    <row r="77" spans="1:5" ht="14.25">
      <c r="A77" s="51">
        <v>16</v>
      </c>
      <c r="B77" s="52" t="s">
        <v>131</v>
      </c>
      <c r="C77" s="52" t="s">
        <v>122</v>
      </c>
      <c r="D77" s="66">
        <v>163.84</v>
      </c>
      <c r="E77" s="67"/>
    </row>
    <row r="78" spans="1:7" ht="14.25">
      <c r="A78" s="51">
        <v>17</v>
      </c>
      <c r="B78" s="52" t="s">
        <v>132</v>
      </c>
      <c r="C78" s="52" t="s">
        <v>122</v>
      </c>
      <c r="D78" s="68">
        <v>4362.428</v>
      </c>
      <c r="E78" s="69"/>
      <c r="F78" s="1">
        <v>4687.855</v>
      </c>
      <c r="G78" s="1">
        <v>81.3077</v>
      </c>
    </row>
    <row r="79" ht="21" customHeight="1"/>
    <row r="80" spans="2:5" ht="21" customHeight="1">
      <c r="B80" s="70" t="s">
        <v>133</v>
      </c>
      <c r="C80" s="70"/>
      <c r="D80" s="63" t="s">
        <v>134</v>
      </c>
      <c r="E80" s="63"/>
    </row>
    <row r="81" spans="2:5" ht="21" customHeight="1">
      <c r="B81" s="62" t="s">
        <v>135</v>
      </c>
      <c r="C81" s="62"/>
      <c r="D81" s="62" t="s">
        <v>136</v>
      </c>
      <c r="E81" s="62"/>
    </row>
    <row r="82" spans="2:3" ht="21" customHeight="1">
      <c r="B82" s="63" t="s">
        <v>137</v>
      </c>
      <c r="C82" s="63"/>
    </row>
    <row r="83" spans="2:5" ht="21" customHeight="1">
      <c r="B83" s="63" t="s">
        <v>138</v>
      </c>
      <c r="C83" s="63"/>
      <c r="D83" s="1" t="s">
        <v>139</v>
      </c>
      <c r="E83" s="8" t="s">
        <v>140</v>
      </c>
    </row>
    <row r="84" spans="2:5" ht="21" customHeight="1">
      <c r="B84" s="62" t="s">
        <v>141</v>
      </c>
      <c r="C84" s="62"/>
      <c r="D84" s="53" t="s">
        <v>142</v>
      </c>
      <c r="E84" s="53" t="s">
        <v>136</v>
      </c>
    </row>
    <row r="85" spans="2:4" ht="21" customHeight="1">
      <c r="B85" s="63" t="s">
        <v>143</v>
      </c>
      <c r="C85" s="63"/>
      <c r="D85" s="8"/>
    </row>
    <row r="86" spans="2:4" ht="21" customHeight="1">
      <c r="B86" s="62" t="s">
        <v>144</v>
      </c>
      <c r="C86" s="62"/>
      <c r="D86" s="53"/>
    </row>
    <row r="87" ht="21" customHeight="1"/>
    <row r="88" spans="1:6" ht="39" customHeight="1">
      <c r="A88" s="1" t="s">
        <v>151</v>
      </c>
      <c r="B88" s="1">
        <f>D78+D77+D75</f>
        <v>4687.855</v>
      </c>
      <c r="C88" s="63" t="s">
        <v>145</v>
      </c>
      <c r="D88" s="63"/>
      <c r="E88" s="63"/>
      <c r="F88" s="1">
        <v>1656</v>
      </c>
    </row>
    <row r="90" spans="1:5" ht="39">
      <c r="A90" s="1" t="s">
        <v>146</v>
      </c>
      <c r="B90" s="1">
        <f>B88/D70*100</f>
        <v>81.37676454862967</v>
      </c>
      <c r="D90" s="63" t="s">
        <v>147</v>
      </c>
      <c r="E90" s="63"/>
    </row>
  </sheetData>
  <sheetProtection/>
  <mergeCells count="40">
    <mergeCell ref="D2:E2"/>
    <mergeCell ref="A3:E3"/>
    <mergeCell ref="G3:J3"/>
    <mergeCell ref="A4:E4"/>
    <mergeCell ref="G4:J4"/>
    <mergeCell ref="A5:E5"/>
    <mergeCell ref="G5:J5"/>
    <mergeCell ref="A6:E6"/>
    <mergeCell ref="A8:A9"/>
    <mergeCell ref="B8:B9"/>
    <mergeCell ref="C8:C9"/>
    <mergeCell ref="D8:E8"/>
    <mergeCell ref="A37:D37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B80:C80"/>
    <mergeCell ref="D80:E80"/>
    <mergeCell ref="B86:C86"/>
    <mergeCell ref="C88:E88"/>
    <mergeCell ref="D90:E90"/>
    <mergeCell ref="B81:C81"/>
    <mergeCell ref="D81:E81"/>
    <mergeCell ref="B82:C82"/>
    <mergeCell ref="B83:C83"/>
    <mergeCell ref="B84:C84"/>
    <mergeCell ref="B85:C85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63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="74" zoomScaleNormal="67" zoomScaleSheetLayoutView="74" zoomScalePageLayoutView="0" workbookViewId="0" topLeftCell="A70">
      <selection activeCell="G82" sqref="G82"/>
    </sheetView>
  </sheetViews>
  <sheetFormatPr defaultColWidth="9.125" defaultRowHeight="12.75"/>
  <cols>
    <col min="1" max="1" width="10.625" style="1" customWidth="1"/>
    <col min="2" max="2" width="64.50390625" style="1" customWidth="1"/>
    <col min="3" max="3" width="11.00390625" style="1" customWidth="1"/>
    <col min="4" max="4" width="20.125" style="1" customWidth="1"/>
    <col min="5" max="5" width="20.875" style="1" customWidth="1"/>
    <col min="6" max="6" width="15.25390625" style="1" customWidth="1"/>
    <col min="7" max="7" width="12.875" style="1" bestFit="1" customWidth="1"/>
    <col min="8" max="8" width="9.50390625" style="1" bestFit="1" customWidth="1"/>
    <col min="9" max="16384" width="9.125" style="1" customWidth="1"/>
  </cols>
  <sheetData>
    <row r="1" spans="4:5" ht="12.75">
      <c r="D1" s="2"/>
      <c r="E1" s="2" t="s">
        <v>0</v>
      </c>
    </row>
    <row r="2" spans="4:5" ht="74.25" customHeight="1">
      <c r="D2" s="63" t="s">
        <v>1</v>
      </c>
      <c r="E2" s="63"/>
    </row>
    <row r="3" spans="1:10" ht="53.25" customHeight="1">
      <c r="A3" s="77" t="s">
        <v>2</v>
      </c>
      <c r="B3" s="77"/>
      <c r="C3" s="77"/>
      <c r="D3" s="77"/>
      <c r="E3" s="77"/>
      <c r="G3" s="78"/>
      <c r="H3" s="78"/>
      <c r="I3" s="78"/>
      <c r="J3" s="78"/>
    </row>
    <row r="4" spans="1:10" ht="17.25">
      <c r="A4" s="79" t="s">
        <v>152</v>
      </c>
      <c r="B4" s="79"/>
      <c r="C4" s="79"/>
      <c r="D4" s="79"/>
      <c r="E4" s="79"/>
      <c r="G4" s="70"/>
      <c r="H4" s="70"/>
      <c r="I4" s="70"/>
      <c r="J4" s="70"/>
    </row>
    <row r="5" spans="1:10" ht="15">
      <c r="A5" s="80" t="s">
        <v>4</v>
      </c>
      <c r="B5" s="80"/>
      <c r="C5" s="80"/>
      <c r="D5" s="80"/>
      <c r="E5" s="80"/>
      <c r="G5" s="70"/>
      <c r="H5" s="81"/>
      <c r="I5" s="81"/>
      <c r="J5" s="81"/>
    </row>
    <row r="6" spans="1:10" ht="15" customHeight="1">
      <c r="A6" s="71" t="s">
        <v>5</v>
      </c>
      <c r="B6" s="71"/>
      <c r="C6" s="71"/>
      <c r="D6" s="71"/>
      <c r="E6" s="71"/>
      <c r="G6" s="59"/>
      <c r="H6" s="59"/>
      <c r="I6" s="59"/>
      <c r="J6" s="59"/>
    </row>
    <row r="7" spans="1:10" ht="14.25">
      <c r="A7" s="4"/>
      <c r="B7" s="4"/>
      <c r="C7" s="4"/>
      <c r="D7" s="5"/>
      <c r="E7" s="5" t="s">
        <v>6</v>
      </c>
      <c r="F7" s="1">
        <v>0.8138</v>
      </c>
      <c r="G7" s="59"/>
      <c r="H7" s="59"/>
      <c r="I7" s="59"/>
      <c r="J7" s="59"/>
    </row>
    <row r="8" spans="1:5" ht="15">
      <c r="A8" s="72" t="s">
        <v>7</v>
      </c>
      <c r="B8" s="72" t="s">
        <v>8</v>
      </c>
      <c r="C8" s="72" t="s">
        <v>9</v>
      </c>
      <c r="D8" s="74" t="s">
        <v>10</v>
      </c>
      <c r="E8" s="75"/>
    </row>
    <row r="9" spans="1:5" ht="46.5">
      <c r="A9" s="73"/>
      <c r="B9" s="73"/>
      <c r="C9" s="73"/>
      <c r="D9" s="6" t="s">
        <v>11</v>
      </c>
      <c r="E9" s="6" t="s">
        <v>12</v>
      </c>
    </row>
    <row r="10" spans="1:9" ht="15.75" customHeight="1">
      <c r="A10" s="7">
        <v>1</v>
      </c>
      <c r="B10" s="7">
        <v>2</v>
      </c>
      <c r="C10" s="7">
        <v>3</v>
      </c>
      <c r="D10" s="7">
        <v>7</v>
      </c>
      <c r="E10" s="7">
        <v>8</v>
      </c>
      <c r="H10" s="58"/>
      <c r="I10" s="58"/>
    </row>
    <row r="11" spans="1:5" ht="41.25">
      <c r="A11" s="9">
        <v>1</v>
      </c>
      <c r="B11" s="10" t="s">
        <v>13</v>
      </c>
      <c r="C11" s="11" t="s">
        <v>14</v>
      </c>
      <c r="D11" s="12">
        <f>D12+D38</f>
        <v>2157.847</v>
      </c>
      <c r="E11" s="12">
        <f>E12+E38</f>
        <v>1711.06477865</v>
      </c>
    </row>
    <row r="12" spans="1:5" ht="15">
      <c r="A12" s="10" t="s">
        <v>15</v>
      </c>
      <c r="B12" s="10" t="s">
        <v>16</v>
      </c>
      <c r="C12" s="13" t="s">
        <v>14</v>
      </c>
      <c r="D12" s="12">
        <f>D13+D16+D19:E19</f>
        <v>1907.747</v>
      </c>
      <c r="E12" s="12">
        <f>E13+E16+E19:F19</f>
        <v>1512.7479836500002</v>
      </c>
    </row>
    <row r="13" spans="1:5" ht="12.75">
      <c r="A13" s="14" t="s">
        <v>17</v>
      </c>
      <c r="B13" s="15" t="s">
        <v>18</v>
      </c>
      <c r="C13" s="16" t="s">
        <v>14</v>
      </c>
      <c r="D13" s="17">
        <f>D14+D15</f>
        <v>280</v>
      </c>
      <c r="E13" s="17">
        <f>E14+E15</f>
        <v>222.026</v>
      </c>
    </row>
    <row r="14" spans="1:5" ht="12.75">
      <c r="A14" s="18" t="s">
        <v>19</v>
      </c>
      <c r="B14" s="19" t="s">
        <v>20</v>
      </c>
      <c r="C14" s="20" t="s">
        <v>14</v>
      </c>
      <c r="D14" s="21">
        <v>280</v>
      </c>
      <c r="E14" s="21">
        <f>D14*0.79295</f>
        <v>222.026</v>
      </c>
    </row>
    <row r="15" spans="1:5" ht="22.5">
      <c r="A15" s="18" t="s">
        <v>21</v>
      </c>
      <c r="B15" s="19" t="s">
        <v>22</v>
      </c>
      <c r="C15" s="20" t="s">
        <v>14</v>
      </c>
      <c r="D15" s="21"/>
      <c r="E15" s="21"/>
    </row>
    <row r="16" spans="1:5" ht="17.25" customHeight="1">
      <c r="A16" s="14" t="s">
        <v>23</v>
      </c>
      <c r="B16" s="15" t="s">
        <v>24</v>
      </c>
      <c r="C16" s="16" t="s">
        <v>14</v>
      </c>
      <c r="D16" s="22">
        <v>730</v>
      </c>
      <c r="E16" s="21">
        <f>D16*0.79295</f>
        <v>578.8535</v>
      </c>
    </row>
    <row r="17" spans="1:5" ht="17.25" customHeight="1">
      <c r="A17" s="14" t="s">
        <v>25</v>
      </c>
      <c r="B17" s="15" t="s">
        <v>26</v>
      </c>
      <c r="C17" s="16" t="s">
        <v>27</v>
      </c>
      <c r="D17" s="22">
        <v>3</v>
      </c>
      <c r="E17" s="17">
        <v>3</v>
      </c>
    </row>
    <row r="18" spans="1:5" ht="17.25" customHeight="1">
      <c r="A18" s="14" t="s">
        <v>28</v>
      </c>
      <c r="B18" s="15" t="s">
        <v>29</v>
      </c>
      <c r="C18" s="16" t="s">
        <v>30</v>
      </c>
      <c r="D18" s="23">
        <f>D16/3/9*1000</f>
        <v>27037.037037037036</v>
      </c>
      <c r="E18" s="24">
        <f>E16/3/9*1000</f>
        <v>21439.018518518522</v>
      </c>
    </row>
    <row r="19" spans="1:5" ht="12.75">
      <c r="A19" s="14" t="s">
        <v>31</v>
      </c>
      <c r="B19" s="15" t="s">
        <v>32</v>
      </c>
      <c r="C19" s="16" t="s">
        <v>14</v>
      </c>
      <c r="D19" s="22">
        <f>D20+D32:E32</f>
        <v>897.7470000000001</v>
      </c>
      <c r="E19" s="17">
        <f>E20+E32</f>
        <v>711.86848365</v>
      </c>
    </row>
    <row r="20" spans="1:5" ht="12.75">
      <c r="A20" s="18" t="s">
        <v>33</v>
      </c>
      <c r="B20" s="19" t="s">
        <v>34</v>
      </c>
      <c r="C20" s="20" t="s">
        <v>14</v>
      </c>
      <c r="D20" s="25">
        <v>318.3</v>
      </c>
      <c r="E20" s="21">
        <f>D20*0.79295</f>
        <v>252.39598500000002</v>
      </c>
    </row>
    <row r="21" spans="1:5" ht="12.75">
      <c r="A21" s="18" t="s">
        <v>35</v>
      </c>
      <c r="B21" s="19" t="s">
        <v>36</v>
      </c>
      <c r="C21" s="20" t="s">
        <v>14</v>
      </c>
      <c r="D21" s="21"/>
      <c r="E21" s="26"/>
    </row>
    <row r="22" spans="1:5" ht="12.75">
      <c r="A22" s="27" t="s">
        <v>37</v>
      </c>
      <c r="B22" s="28" t="s">
        <v>38</v>
      </c>
      <c r="C22" s="20" t="s">
        <v>14</v>
      </c>
      <c r="D22" s="21"/>
      <c r="E22" s="26"/>
    </row>
    <row r="23" spans="1:5" ht="12.75">
      <c r="A23" s="27" t="s">
        <v>39</v>
      </c>
      <c r="B23" s="28" t="s">
        <v>40</v>
      </c>
      <c r="C23" s="20" t="s">
        <v>14</v>
      </c>
      <c r="D23" s="21"/>
      <c r="E23" s="26"/>
    </row>
    <row r="24" spans="1:5" ht="12.75">
      <c r="A24" s="27" t="s">
        <v>41</v>
      </c>
      <c r="B24" s="28" t="s">
        <v>42</v>
      </c>
      <c r="C24" s="20" t="s">
        <v>14</v>
      </c>
      <c r="D24" s="21"/>
      <c r="E24" s="26"/>
    </row>
    <row r="25" spans="1:5" ht="12.75">
      <c r="A25" s="27" t="s">
        <v>43</v>
      </c>
      <c r="B25" s="28" t="s">
        <v>44</v>
      </c>
      <c r="C25" s="20" t="s">
        <v>14</v>
      </c>
      <c r="D25" s="21"/>
      <c r="E25" s="26"/>
    </row>
    <row r="26" spans="1:5" ht="12.75">
      <c r="A26" s="27" t="s">
        <v>45</v>
      </c>
      <c r="B26" s="28" t="s">
        <v>46</v>
      </c>
      <c r="C26" s="20" t="s">
        <v>14</v>
      </c>
      <c r="D26" s="21"/>
      <c r="E26" s="26"/>
    </row>
    <row r="27" spans="1:5" ht="12.75">
      <c r="A27" s="27" t="s">
        <v>47</v>
      </c>
      <c r="B27" s="29" t="s">
        <v>48</v>
      </c>
      <c r="C27" s="20" t="s">
        <v>14</v>
      </c>
      <c r="D27" s="21"/>
      <c r="E27" s="26"/>
    </row>
    <row r="28" spans="1:5" ht="12.75">
      <c r="A28" s="18" t="s">
        <v>49</v>
      </c>
      <c r="B28" s="19" t="s">
        <v>50</v>
      </c>
      <c r="C28" s="20" t="s">
        <v>14</v>
      </c>
      <c r="D28" s="21"/>
      <c r="E28" s="26"/>
    </row>
    <row r="29" spans="1:5" ht="12.75">
      <c r="A29" s="18" t="s">
        <v>51</v>
      </c>
      <c r="B29" s="19" t="s">
        <v>52</v>
      </c>
      <c r="C29" s="20" t="s">
        <v>14</v>
      </c>
      <c r="D29" s="21"/>
      <c r="E29" s="26"/>
    </row>
    <row r="30" spans="1:5" ht="28.5" customHeight="1">
      <c r="A30" s="18" t="s">
        <v>53</v>
      </c>
      <c r="B30" s="19" t="s">
        <v>54</v>
      </c>
      <c r="C30" s="20" t="s">
        <v>14</v>
      </c>
      <c r="D30" s="21"/>
      <c r="E30" s="26"/>
    </row>
    <row r="31" spans="1:5" ht="12.75">
      <c r="A31" s="18" t="s">
        <v>55</v>
      </c>
      <c r="B31" s="19" t="s">
        <v>56</v>
      </c>
      <c r="C31" s="20" t="s">
        <v>14</v>
      </c>
      <c r="D31" s="21"/>
      <c r="E31" s="26"/>
    </row>
    <row r="32" spans="1:5" ht="12.75">
      <c r="A32" s="18" t="s">
        <v>57</v>
      </c>
      <c r="B32" s="19" t="s">
        <v>58</v>
      </c>
      <c r="C32" s="20" t="s">
        <v>14</v>
      </c>
      <c r="D32" s="21">
        <v>579.447</v>
      </c>
      <c r="E32" s="21">
        <f>D32*0.79295</f>
        <v>459.47249865000003</v>
      </c>
    </row>
    <row r="33" spans="1:5" ht="12.75">
      <c r="A33" s="14" t="s">
        <v>59</v>
      </c>
      <c r="B33" s="30" t="s">
        <v>60</v>
      </c>
      <c r="C33" s="16" t="s">
        <v>14</v>
      </c>
      <c r="D33" s="31"/>
      <c r="E33" s="26"/>
    </row>
    <row r="34" spans="1:5" ht="12.75">
      <c r="A34" s="18" t="s">
        <v>61</v>
      </c>
      <c r="B34" s="19" t="s">
        <v>62</v>
      </c>
      <c r="C34" s="20" t="s">
        <v>14</v>
      </c>
      <c r="D34" s="26"/>
      <c r="E34" s="26"/>
    </row>
    <row r="35" spans="1:5" ht="12.75">
      <c r="A35" s="18" t="s">
        <v>63</v>
      </c>
      <c r="B35" s="19" t="s">
        <v>64</v>
      </c>
      <c r="C35" s="20" t="s">
        <v>14</v>
      </c>
      <c r="D35" s="26"/>
      <c r="E35" s="26"/>
    </row>
    <row r="36" spans="1:5" ht="18" customHeight="1">
      <c r="A36" s="18" t="s">
        <v>65</v>
      </c>
      <c r="B36" s="19" t="s">
        <v>66</v>
      </c>
      <c r="C36" s="20" t="s">
        <v>14</v>
      </c>
      <c r="D36" s="26"/>
      <c r="E36" s="26"/>
    </row>
    <row r="37" spans="1:5" ht="9.75" customHeight="1">
      <c r="A37" s="76"/>
      <c r="B37" s="76"/>
      <c r="C37" s="76"/>
      <c r="D37" s="76"/>
      <c r="E37" s="26"/>
    </row>
    <row r="38" spans="1:5" ht="15">
      <c r="A38" s="32" t="s">
        <v>67</v>
      </c>
      <c r="B38" s="32" t="s">
        <v>68</v>
      </c>
      <c r="C38" s="32" t="s">
        <v>14</v>
      </c>
      <c r="D38" s="33">
        <f>D47+D48</f>
        <v>250.10000000000002</v>
      </c>
      <c r="E38" s="33">
        <f>E47+E48</f>
        <v>198.316795</v>
      </c>
    </row>
    <row r="39" spans="1:5" ht="12.75">
      <c r="A39" s="14" t="s">
        <v>69</v>
      </c>
      <c r="B39" s="34" t="s">
        <v>70</v>
      </c>
      <c r="C39" s="16" t="s">
        <v>14</v>
      </c>
      <c r="D39" s="26"/>
      <c r="E39" s="26"/>
    </row>
    <row r="40" spans="1:5" ht="12.75">
      <c r="A40" s="14" t="s">
        <v>71</v>
      </c>
      <c r="B40" s="34" t="s">
        <v>72</v>
      </c>
      <c r="C40" s="16" t="s">
        <v>14</v>
      </c>
      <c r="D40" s="26"/>
      <c r="E40" s="26"/>
    </row>
    <row r="41" spans="1:5" ht="12.75">
      <c r="A41" s="14" t="s">
        <v>73</v>
      </c>
      <c r="B41" s="34" t="s">
        <v>74</v>
      </c>
      <c r="C41" s="16" t="s">
        <v>14</v>
      </c>
      <c r="D41" s="26"/>
      <c r="E41" s="26"/>
    </row>
    <row r="42" spans="1:5" ht="12.75">
      <c r="A42" s="14" t="s">
        <v>75</v>
      </c>
      <c r="B42" s="34" t="s">
        <v>76</v>
      </c>
      <c r="C42" s="16" t="s">
        <v>14</v>
      </c>
      <c r="D42" s="26"/>
      <c r="E42" s="26"/>
    </row>
    <row r="43" spans="1:5" ht="12.75">
      <c r="A43" s="14" t="s">
        <v>77</v>
      </c>
      <c r="B43" s="35" t="s">
        <v>78</v>
      </c>
      <c r="C43" s="16" t="s">
        <v>14</v>
      </c>
      <c r="D43" s="26"/>
      <c r="E43" s="26"/>
    </row>
    <row r="44" spans="1:5" ht="12.75">
      <c r="A44" s="18" t="s">
        <v>79</v>
      </c>
      <c r="B44" s="19" t="s">
        <v>80</v>
      </c>
      <c r="C44" s="20" t="s">
        <v>14</v>
      </c>
      <c r="D44" s="26"/>
      <c r="E44" s="26"/>
    </row>
    <row r="45" spans="1:5" ht="12.75">
      <c r="A45" s="18" t="s">
        <v>81</v>
      </c>
      <c r="B45" s="19" t="s">
        <v>82</v>
      </c>
      <c r="C45" s="20" t="s">
        <v>14</v>
      </c>
      <c r="D45" s="26"/>
      <c r="E45" s="26"/>
    </row>
    <row r="46" spans="1:5" ht="12.75">
      <c r="A46" s="18" t="s">
        <v>83</v>
      </c>
      <c r="B46" s="19" t="s">
        <v>84</v>
      </c>
      <c r="C46" s="20" t="s">
        <v>14</v>
      </c>
      <c r="D46" s="26"/>
      <c r="E46" s="26"/>
    </row>
    <row r="47" spans="1:5" ht="12.75">
      <c r="A47" s="14" t="s">
        <v>85</v>
      </c>
      <c r="B47" s="34" t="s">
        <v>86</v>
      </c>
      <c r="C47" s="16" t="s">
        <v>14</v>
      </c>
      <c r="D47" s="36">
        <v>206.8</v>
      </c>
      <c r="E47" s="21">
        <f>D47*0.79295</f>
        <v>163.98206000000002</v>
      </c>
    </row>
    <row r="48" spans="1:5" ht="12.75">
      <c r="A48" s="14" t="s">
        <v>87</v>
      </c>
      <c r="B48" s="34" t="s">
        <v>88</v>
      </c>
      <c r="C48" s="16" t="s">
        <v>14</v>
      </c>
      <c r="D48" s="36">
        <v>43.3</v>
      </c>
      <c r="E48" s="21">
        <f>D48*0.79295</f>
        <v>34.334735</v>
      </c>
    </row>
    <row r="49" spans="1:5" ht="12.75">
      <c r="A49" s="14" t="s">
        <v>89</v>
      </c>
      <c r="B49" s="34" t="s">
        <v>90</v>
      </c>
      <c r="C49" s="16" t="s">
        <v>14</v>
      </c>
      <c r="D49" s="36"/>
      <c r="E49" s="26"/>
    </row>
    <row r="50" spans="1:5" ht="12.75">
      <c r="A50" s="14" t="s">
        <v>91</v>
      </c>
      <c r="B50" s="34" t="s">
        <v>92</v>
      </c>
      <c r="C50" s="16" t="s">
        <v>14</v>
      </c>
      <c r="D50" s="36"/>
      <c r="E50" s="26"/>
    </row>
    <row r="51" spans="1:5" ht="12.75">
      <c r="A51" s="14" t="s">
        <v>93</v>
      </c>
      <c r="B51" s="34" t="s">
        <v>94</v>
      </c>
      <c r="C51" s="16" t="s">
        <v>14</v>
      </c>
      <c r="D51" s="36"/>
      <c r="E51" s="26"/>
    </row>
    <row r="52" spans="1:5" ht="12.75">
      <c r="A52" s="14" t="s">
        <v>95</v>
      </c>
      <c r="B52" s="34" t="s">
        <v>96</v>
      </c>
      <c r="C52" s="16" t="s">
        <v>14</v>
      </c>
      <c r="D52" s="36"/>
      <c r="E52" s="26"/>
    </row>
    <row r="53" spans="1:7" ht="26.25">
      <c r="A53" s="26">
        <v>2</v>
      </c>
      <c r="B53" s="37" t="s">
        <v>97</v>
      </c>
      <c r="C53" s="16" t="s">
        <v>14</v>
      </c>
      <c r="D53" s="38">
        <v>300.105</v>
      </c>
      <c r="E53" s="26">
        <v>300.105</v>
      </c>
      <c r="F53" s="61">
        <v>354124.0927350001</v>
      </c>
      <c r="G53" s="1">
        <f>F53/1.18</f>
        <v>300105.16333474586</v>
      </c>
    </row>
    <row r="54" spans="1:5" ht="15">
      <c r="A54" s="21">
        <v>3</v>
      </c>
      <c r="B54" s="39" t="s">
        <v>98</v>
      </c>
      <c r="C54" s="16" t="s">
        <v>14</v>
      </c>
      <c r="D54" s="40" t="s">
        <v>99</v>
      </c>
      <c r="E54" s="57">
        <f>E55</f>
        <v>610.92929</v>
      </c>
    </row>
    <row r="55" spans="1:6" ht="12.75">
      <c r="A55" s="14" t="s">
        <v>100</v>
      </c>
      <c r="B55" s="41" t="s">
        <v>101</v>
      </c>
      <c r="C55" s="16" t="s">
        <v>14</v>
      </c>
      <c r="D55" s="38">
        <v>610.92929</v>
      </c>
      <c r="E55" s="26">
        <v>610.92929</v>
      </c>
      <c r="F55" s="1">
        <v>720896.56</v>
      </c>
    </row>
    <row r="56" spans="1:5" ht="10.5" customHeight="1">
      <c r="A56" s="14" t="s">
        <v>102</v>
      </c>
      <c r="B56" s="42"/>
      <c r="C56" s="16" t="s">
        <v>14</v>
      </c>
      <c r="D56" s="40" t="s">
        <v>99</v>
      </c>
      <c r="E56" s="26"/>
    </row>
    <row r="57" spans="1:5" ht="12.75">
      <c r="A57" s="21" t="s">
        <v>103</v>
      </c>
      <c r="B57" s="43"/>
      <c r="C57" s="16" t="s">
        <v>14</v>
      </c>
      <c r="D57" s="40" t="s">
        <v>99</v>
      </c>
      <c r="E57" s="26"/>
    </row>
    <row r="58" spans="1:6" ht="15">
      <c r="A58" s="26">
        <v>4</v>
      </c>
      <c r="B58" s="44" t="s">
        <v>148</v>
      </c>
      <c r="C58" s="16" t="s">
        <v>14</v>
      </c>
      <c r="D58" s="40" t="s">
        <v>99</v>
      </c>
      <c r="E58" s="55">
        <f>E59+E60</f>
        <v>2292.6959</v>
      </c>
      <c r="F58" s="33"/>
    </row>
    <row r="59" spans="1:7" ht="15">
      <c r="A59" s="26" t="s">
        <v>104</v>
      </c>
      <c r="B59" s="45" t="s">
        <v>105</v>
      </c>
      <c r="C59" s="16" t="s">
        <v>14</v>
      </c>
      <c r="D59" s="40" t="s">
        <v>99</v>
      </c>
      <c r="E59" s="54">
        <v>1284.95153</v>
      </c>
      <c r="F59" s="26">
        <v>1516242.8099999998</v>
      </c>
      <c r="G59" s="1">
        <f>F59/1.18</f>
        <v>1284951.533898305</v>
      </c>
    </row>
    <row r="60" spans="1:7" ht="15">
      <c r="A60" s="26" t="s">
        <v>106</v>
      </c>
      <c r="B60" s="45" t="s">
        <v>107</v>
      </c>
      <c r="C60" s="16" t="s">
        <v>14</v>
      </c>
      <c r="D60" s="40" t="s">
        <v>99</v>
      </c>
      <c r="E60" s="54">
        <v>1007.74437</v>
      </c>
      <c r="F60" s="26">
        <v>1189138.3599999999</v>
      </c>
      <c r="G60" s="1">
        <f>F60/1.18</f>
        <v>1007744.3728813559</v>
      </c>
    </row>
    <row r="61" spans="1:6" ht="12.75">
      <c r="A61" s="26" t="s">
        <v>108</v>
      </c>
      <c r="B61" s="46"/>
      <c r="C61" s="16" t="s">
        <v>14</v>
      </c>
      <c r="D61" s="40" t="s">
        <v>99</v>
      </c>
      <c r="E61" s="26"/>
      <c r="F61" s="26"/>
    </row>
    <row r="62" spans="1:8" ht="15">
      <c r="A62" s="26">
        <v>5</v>
      </c>
      <c r="B62" s="39" t="s">
        <v>149</v>
      </c>
      <c r="C62" s="16" t="s">
        <v>14</v>
      </c>
      <c r="D62" s="40" t="s">
        <v>99</v>
      </c>
      <c r="E62" s="55">
        <v>526.00857</v>
      </c>
      <c r="F62">
        <v>620690.1100000001</v>
      </c>
      <c r="G62" s="1">
        <f>F62/1.18</f>
        <v>526008.5677966103</v>
      </c>
      <c r="H62" s="56"/>
    </row>
    <row r="63" spans="1:5" ht="32.25" customHeight="1">
      <c r="A63" s="26">
        <v>6</v>
      </c>
      <c r="B63" s="39" t="s">
        <v>109</v>
      </c>
      <c r="C63" s="39" t="s">
        <v>110</v>
      </c>
      <c r="D63" s="64"/>
      <c r="E63" s="65"/>
    </row>
    <row r="64" spans="1:5" ht="14.25">
      <c r="A64" s="26">
        <v>7</v>
      </c>
      <c r="B64" s="39" t="s">
        <v>111</v>
      </c>
      <c r="C64" s="39" t="s">
        <v>112</v>
      </c>
      <c r="D64" s="64">
        <v>9.7</v>
      </c>
      <c r="E64" s="65"/>
    </row>
    <row r="65" spans="1:5" ht="14.25">
      <c r="A65" s="26" t="s">
        <v>113</v>
      </c>
      <c r="B65" s="39" t="s">
        <v>114</v>
      </c>
      <c r="C65" s="39" t="s">
        <v>112</v>
      </c>
      <c r="D65" s="64">
        <v>1.2</v>
      </c>
      <c r="E65" s="65"/>
    </row>
    <row r="66" spans="1:5" ht="14.25">
      <c r="A66" s="26">
        <v>8</v>
      </c>
      <c r="B66" s="48" t="s">
        <v>115</v>
      </c>
      <c r="C66" s="39" t="s">
        <v>116</v>
      </c>
      <c r="D66" s="64">
        <v>0</v>
      </c>
      <c r="E66" s="65"/>
    </row>
    <row r="67" spans="1:5" ht="14.25">
      <c r="A67" s="26">
        <v>9</v>
      </c>
      <c r="B67" s="48" t="s">
        <v>117</v>
      </c>
      <c r="C67" s="39" t="s">
        <v>116</v>
      </c>
      <c r="D67" s="64">
        <v>0</v>
      </c>
      <c r="E67" s="65"/>
    </row>
    <row r="68" spans="1:5" ht="14.25">
      <c r="A68" s="26">
        <v>10</v>
      </c>
      <c r="B68" s="48" t="s">
        <v>118</v>
      </c>
      <c r="C68" s="39" t="s">
        <v>119</v>
      </c>
      <c r="D68" s="64">
        <v>38</v>
      </c>
      <c r="E68" s="65"/>
    </row>
    <row r="69" spans="1:5" ht="14.25">
      <c r="A69" s="26">
        <v>11</v>
      </c>
      <c r="B69" s="48" t="s">
        <v>120</v>
      </c>
      <c r="C69" s="39" t="s">
        <v>119</v>
      </c>
      <c r="D69" s="64">
        <v>47</v>
      </c>
      <c r="E69" s="65"/>
    </row>
    <row r="70" spans="1:5" ht="14.25">
      <c r="A70" s="26">
        <v>12</v>
      </c>
      <c r="B70" s="39" t="s">
        <v>121</v>
      </c>
      <c r="C70" s="39" t="s">
        <v>122</v>
      </c>
      <c r="D70" s="82">
        <v>7670.563</v>
      </c>
      <c r="E70" s="83"/>
    </row>
    <row r="71" spans="1:5" ht="14.25">
      <c r="A71" s="26">
        <v>13</v>
      </c>
      <c r="B71" s="39" t="s">
        <v>123</v>
      </c>
      <c r="C71" s="39" t="s">
        <v>122</v>
      </c>
      <c r="D71" s="64"/>
      <c r="E71" s="65"/>
    </row>
    <row r="72" spans="1:5" ht="14.25">
      <c r="A72" s="26">
        <v>14</v>
      </c>
      <c r="B72" s="39" t="s">
        <v>124</v>
      </c>
      <c r="C72" s="39" t="s">
        <v>122</v>
      </c>
      <c r="D72" s="82">
        <v>209.656</v>
      </c>
      <c r="E72" s="83"/>
    </row>
    <row r="73" spans="1:5" ht="14.25">
      <c r="A73" s="26"/>
      <c r="B73" s="39" t="s">
        <v>125</v>
      </c>
      <c r="C73" s="39"/>
      <c r="D73" s="64"/>
      <c r="E73" s="65"/>
    </row>
    <row r="74" spans="1:9" ht="14.25">
      <c r="A74" s="49" t="s">
        <v>126</v>
      </c>
      <c r="B74" s="39" t="s">
        <v>127</v>
      </c>
      <c r="C74" s="39" t="s">
        <v>122</v>
      </c>
      <c r="D74" s="64"/>
      <c r="E74" s="65"/>
      <c r="I74" s="50"/>
    </row>
    <row r="75" spans="1:9" ht="14.25">
      <c r="A75" s="49" t="s">
        <v>128</v>
      </c>
      <c r="B75" s="39" t="s">
        <v>129</v>
      </c>
      <c r="C75" s="39" t="s">
        <v>122</v>
      </c>
      <c r="D75" s="64">
        <v>209.656</v>
      </c>
      <c r="E75" s="65"/>
      <c r="I75" s="50"/>
    </row>
    <row r="76" spans="1:5" ht="14.25">
      <c r="A76" s="26">
        <v>15</v>
      </c>
      <c r="B76" s="39" t="s">
        <v>130</v>
      </c>
      <c r="C76" s="39" t="s">
        <v>122</v>
      </c>
      <c r="D76" s="82">
        <v>1588.151</v>
      </c>
      <c r="E76" s="83"/>
    </row>
    <row r="77" spans="1:5" ht="14.25">
      <c r="A77" s="51">
        <v>16</v>
      </c>
      <c r="B77" s="52" t="s">
        <v>131</v>
      </c>
      <c r="C77" s="52" t="s">
        <v>122</v>
      </c>
      <c r="D77" s="82">
        <v>229.38</v>
      </c>
      <c r="E77" s="83"/>
    </row>
    <row r="78" spans="1:5" ht="14.25">
      <c r="A78" s="51">
        <v>17</v>
      </c>
      <c r="B78" s="52" t="s">
        <v>132</v>
      </c>
      <c r="C78" s="52" t="s">
        <v>122</v>
      </c>
      <c r="D78" s="68">
        <v>5643.376</v>
      </c>
      <c r="E78" s="69"/>
    </row>
    <row r="79" ht="21" customHeight="1"/>
    <row r="80" spans="2:5" ht="21" customHeight="1">
      <c r="B80" s="70" t="s">
        <v>133</v>
      </c>
      <c r="C80" s="70"/>
      <c r="D80" s="63" t="s">
        <v>134</v>
      </c>
      <c r="E80" s="63"/>
    </row>
    <row r="81" spans="2:5" ht="21" customHeight="1">
      <c r="B81" s="62" t="s">
        <v>135</v>
      </c>
      <c r="C81" s="62"/>
      <c r="D81" s="62" t="s">
        <v>136</v>
      </c>
      <c r="E81" s="62"/>
    </row>
    <row r="82" spans="2:3" ht="21" customHeight="1">
      <c r="B82" s="63" t="s">
        <v>137</v>
      </c>
      <c r="C82" s="63"/>
    </row>
    <row r="83" spans="2:5" ht="21" customHeight="1">
      <c r="B83" s="63" t="s">
        <v>138</v>
      </c>
      <c r="C83" s="63"/>
      <c r="D83" s="1" t="s">
        <v>139</v>
      </c>
      <c r="E83" s="58" t="s">
        <v>140</v>
      </c>
    </row>
    <row r="84" spans="2:5" ht="21" customHeight="1">
      <c r="B84" s="62" t="s">
        <v>141</v>
      </c>
      <c r="C84" s="62"/>
      <c r="D84" s="60" t="s">
        <v>142</v>
      </c>
      <c r="E84" s="60" t="s">
        <v>136</v>
      </c>
    </row>
    <row r="85" spans="2:4" ht="21" customHeight="1">
      <c r="B85" s="63" t="s">
        <v>155</v>
      </c>
      <c r="C85" s="63"/>
      <c r="D85" s="58"/>
    </row>
    <row r="86" spans="2:4" ht="21" customHeight="1">
      <c r="B86" s="62" t="s">
        <v>144</v>
      </c>
      <c r="C86" s="62"/>
      <c r="D86" s="60"/>
    </row>
    <row r="87" ht="21" customHeight="1"/>
    <row r="88" spans="1:6" ht="39" customHeight="1">
      <c r="A88" s="1" t="s">
        <v>151</v>
      </c>
      <c r="B88" s="1">
        <f>D78+D77+D75</f>
        <v>6082.412</v>
      </c>
      <c r="C88" s="63" t="s">
        <v>153</v>
      </c>
      <c r="D88" s="63"/>
      <c r="E88" s="63"/>
      <c r="F88" s="1">
        <v>1656</v>
      </c>
    </row>
    <row r="90" spans="1:5" ht="39">
      <c r="A90" s="1" t="s">
        <v>146</v>
      </c>
      <c r="B90" s="1">
        <f>B88/D70*100</f>
        <v>79.29550933875389</v>
      </c>
      <c r="D90" s="63" t="s">
        <v>154</v>
      </c>
      <c r="E90" s="63"/>
    </row>
  </sheetData>
  <sheetProtection/>
  <mergeCells count="40">
    <mergeCell ref="B86:C86"/>
    <mergeCell ref="C88:E88"/>
    <mergeCell ref="D90:E90"/>
    <mergeCell ref="B81:C81"/>
    <mergeCell ref="D81:E81"/>
    <mergeCell ref="B82:C82"/>
    <mergeCell ref="B83:C83"/>
    <mergeCell ref="B84:C84"/>
    <mergeCell ref="B85:C85"/>
    <mergeCell ref="D75:E75"/>
    <mergeCell ref="D76:E76"/>
    <mergeCell ref="D77:E77"/>
    <mergeCell ref="D78:E78"/>
    <mergeCell ref="B80:C80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A6:E6"/>
    <mergeCell ref="A8:A9"/>
    <mergeCell ref="B8:B9"/>
    <mergeCell ref="C8:C9"/>
    <mergeCell ref="D8:E8"/>
    <mergeCell ref="A37:D37"/>
    <mergeCell ref="D2:E2"/>
    <mergeCell ref="A3:E3"/>
    <mergeCell ref="G3:J3"/>
    <mergeCell ref="A4:E4"/>
    <mergeCell ref="G4:J4"/>
    <mergeCell ref="A5:E5"/>
    <mergeCell ref="G5:J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9" r:id="rId1"/>
  <rowBreaks count="1" manualBreakCount="1">
    <brk id="63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2013-02-13T10:02:37Z</cp:lastPrinted>
  <dcterms:created xsi:type="dcterms:W3CDTF">2012-11-02T11:46:37Z</dcterms:created>
  <dcterms:modified xsi:type="dcterms:W3CDTF">2013-02-13T10:04:41Z</dcterms:modified>
  <cp:category/>
  <cp:version/>
  <cp:contentType/>
  <cp:contentStatus/>
</cp:coreProperties>
</file>